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0" windowWidth="11295" windowHeight="9825" activeTab="6"/>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 name="Консультации" sheetId="12" r:id="rId7"/>
  </sheets>
  <definedNames>
    <definedName name="_xlnm.Print_Area" localSheetId="1">'1 Сводные данные'!$A$1:$I$39</definedName>
    <definedName name="_xlnm.Print_Area" localSheetId="3">'2 План УП '!$A$1:$P$101</definedName>
    <definedName name="_xlnm.Print_Area" localSheetId="4">'3 Кабинеты'!$A$1:$C$85</definedName>
    <definedName name="_xlnm.Print_Area" localSheetId="5">'4 ПЗ'!$A$1:$P$129</definedName>
    <definedName name="_xlnm.Print_Area" localSheetId="2">'График '!$A$1:$CB$55</definedName>
    <definedName name="_xlnm.Print_Area" localSheetId="6">Консультации!$A$1:$H$83</definedName>
    <definedName name="_xlnm.Print_Area" localSheetId="0">'Титульный лист'!$A$1:$BL$65</definedName>
  </definedNames>
  <calcPr calcId="145621"/>
</workbook>
</file>

<file path=xl/calcChain.xml><?xml version="1.0" encoding="utf-8"?>
<calcChain xmlns="http://schemas.openxmlformats.org/spreadsheetml/2006/main">
  <c r="N59" i="9" l="1"/>
  <c r="M28" i="9"/>
  <c r="L28" i="9"/>
  <c r="L37" i="9"/>
  <c r="M53" i="9"/>
  <c r="L53" i="9"/>
  <c r="J10" i="9"/>
  <c r="F20" i="9" l="1"/>
  <c r="D20" i="9"/>
  <c r="F19" i="9"/>
  <c r="D19" i="9"/>
  <c r="D16" i="9"/>
  <c r="D15" i="9"/>
  <c r="D14" i="9"/>
  <c r="F13" i="9"/>
  <c r="D13" i="9" s="1"/>
  <c r="F12" i="9"/>
  <c r="D12" i="9" s="1"/>
  <c r="D11" i="9"/>
  <c r="D18" i="12" l="1"/>
  <c r="K73" i="9"/>
  <c r="J73" i="9"/>
  <c r="D27" i="9"/>
  <c r="H26" i="9"/>
  <c r="F26" i="9"/>
  <c r="E26" i="9"/>
  <c r="D26" i="9"/>
  <c r="D25" i="9"/>
  <c r="D24" i="9"/>
  <c r="D23" i="9"/>
  <c r="D22" i="9"/>
  <c r="D21" i="9" s="1"/>
  <c r="K21" i="9"/>
  <c r="J21" i="9"/>
  <c r="H21" i="9"/>
  <c r="G21" i="9"/>
  <c r="G9" i="9" s="1"/>
  <c r="F21" i="9"/>
  <c r="E21" i="9"/>
  <c r="K10" i="9"/>
  <c r="J9" i="9"/>
  <c r="H10" i="9"/>
  <c r="G10" i="9"/>
  <c r="E10" i="9"/>
  <c r="K9" i="9"/>
  <c r="H9" i="9"/>
  <c r="E9" i="9"/>
  <c r="F10" i="9" l="1"/>
  <c r="F9" i="9" s="1"/>
  <c r="D10" i="9"/>
  <c r="D9" i="9" s="1"/>
  <c r="E29" i="9"/>
  <c r="E38" i="9"/>
  <c r="E59" i="9"/>
  <c r="E54" i="9"/>
  <c r="D69" i="9" l="1"/>
  <c r="D65" i="9"/>
  <c r="D57" i="9"/>
  <c r="D56" i="9"/>
  <c r="D55" i="9"/>
  <c r="D36" i="9"/>
  <c r="D34" i="9"/>
  <c r="D33" i="9"/>
  <c r="D32" i="9"/>
  <c r="D31" i="9"/>
  <c r="D30" i="9"/>
  <c r="D29" i="9" l="1"/>
  <c r="H62" i="12"/>
  <c r="BP18" i="4" l="1"/>
  <c r="CB18" i="4" s="1"/>
  <c r="CA19" i="4"/>
  <c r="BZ19" i="4"/>
  <c r="BY19" i="4"/>
  <c r="BX19" i="4"/>
  <c r="BV19" i="4"/>
  <c r="BU19" i="4"/>
  <c r="BT19" i="4"/>
  <c r="BS19" i="4"/>
  <c r="BR19" i="4"/>
  <c r="BP17" i="4"/>
  <c r="CB17" i="4" s="1"/>
  <c r="BP16" i="4"/>
  <c r="CB16" i="4" s="1"/>
  <c r="CB19" i="4" l="1"/>
  <c r="BP19" i="4"/>
  <c r="H64" i="9" l="1"/>
  <c r="F64" i="9"/>
  <c r="E64" i="9"/>
  <c r="D64" i="9"/>
  <c r="H54" i="9"/>
  <c r="O59" i="9"/>
  <c r="F61" i="9"/>
  <c r="F60" i="9"/>
  <c r="D60" i="9" s="1"/>
  <c r="H68" i="9"/>
  <c r="H59" i="9"/>
  <c r="D49" i="9"/>
  <c r="D48" i="9"/>
  <c r="D47" i="9"/>
  <c r="D46" i="9"/>
  <c r="D45" i="9"/>
  <c r="D44" i="9"/>
  <c r="D43" i="9"/>
  <c r="D42" i="9"/>
  <c r="D41" i="9"/>
  <c r="D40" i="9"/>
  <c r="H29" i="9"/>
  <c r="O54" i="9"/>
  <c r="O64" i="9"/>
  <c r="O68" i="9"/>
  <c r="O38" i="9"/>
  <c r="O35" i="9"/>
  <c r="O29" i="9"/>
  <c r="M38" i="9"/>
  <c r="G49" i="9"/>
  <c r="G48" i="9"/>
  <c r="G47" i="9"/>
  <c r="F39" i="9"/>
  <c r="D39" i="9" s="1"/>
  <c r="O53" i="9" l="1"/>
  <c r="O37" i="9" s="1"/>
  <c r="O28" i="9" s="1"/>
  <c r="O72" i="9" s="1"/>
  <c r="F59" i="9"/>
  <c r="D61" i="9"/>
  <c r="D59" i="9" s="1"/>
  <c r="D38" i="9"/>
  <c r="F38" i="9"/>
  <c r="N38" i="9"/>
  <c r="N64" i="9"/>
  <c r="N29" i="9"/>
  <c r="F35" i="12"/>
  <c r="E35" i="12"/>
  <c r="F51" i="12"/>
  <c r="H38" i="9"/>
  <c r="D54" i="9"/>
  <c r="F54" i="9"/>
  <c r="M64" i="9"/>
  <c r="L38" i="9"/>
  <c r="G55" i="9"/>
  <c r="F68" i="9"/>
  <c r="D68" i="9"/>
  <c r="G35" i="12"/>
  <c r="G55" i="12"/>
  <c r="F60" i="12"/>
  <c r="G58" i="12"/>
  <c r="G51" i="12"/>
  <c r="E51" i="12"/>
  <c r="E50" i="12" s="1"/>
  <c r="G32" i="12"/>
  <c r="F32" i="12"/>
  <c r="E32" i="12"/>
  <c r="M68" i="9"/>
  <c r="L54" i="9"/>
  <c r="N53" i="9" l="1"/>
  <c r="N37" i="9" s="1"/>
  <c r="F50" i="12"/>
  <c r="G60" i="12"/>
  <c r="G50" i="12" s="1"/>
  <c r="G26" i="12"/>
  <c r="E26" i="12"/>
  <c r="F26" i="12"/>
  <c r="I5" i="8"/>
  <c r="H8" i="8"/>
  <c r="G8" i="8"/>
  <c r="F8" i="8"/>
  <c r="E8" i="8"/>
  <c r="D8" i="8"/>
  <c r="C8" i="8"/>
  <c r="B8" i="8"/>
  <c r="I6" i="8"/>
  <c r="I7" i="8"/>
  <c r="L29" i="9"/>
  <c r="G71" i="9"/>
  <c r="M29" i="9"/>
  <c r="L35" i="9"/>
  <c r="M35" i="9"/>
  <c r="N35" i="9"/>
  <c r="G64" i="9"/>
  <c r="H53" i="9"/>
  <c r="I64" i="9"/>
  <c r="I59" i="9"/>
  <c r="I54" i="9"/>
  <c r="G69" i="9"/>
  <c r="G68" i="9" s="1"/>
  <c r="G32" i="9"/>
  <c r="G33" i="9"/>
  <c r="G63" i="9"/>
  <c r="G62" i="9"/>
  <c r="G60" i="9"/>
  <c r="G59" i="9" s="1"/>
  <c r="G54" i="9"/>
  <c r="G46" i="9"/>
  <c r="G45" i="9"/>
  <c r="G44" i="9"/>
  <c r="G43" i="9"/>
  <c r="G42" i="9"/>
  <c r="G41" i="9"/>
  <c r="G39" i="9"/>
  <c r="G38" i="9" s="1"/>
  <c r="G36" i="9"/>
  <c r="H35" i="9"/>
  <c r="G34" i="9"/>
  <c r="G31" i="9"/>
  <c r="G30" i="9"/>
  <c r="G70" i="9"/>
  <c r="F29" i="9"/>
  <c r="G40" i="9"/>
  <c r="G29" i="9"/>
  <c r="G53" i="9"/>
  <c r="F35" i="9"/>
  <c r="E35" i="9"/>
  <c r="D35" i="9"/>
  <c r="N28" i="9" l="1"/>
  <c r="N72" i="9" s="1"/>
  <c r="H37" i="9"/>
  <c r="H28" i="9" s="1"/>
  <c r="I53" i="9"/>
  <c r="I37" i="9" s="1"/>
  <c r="I72" i="9" s="1"/>
  <c r="F53" i="9"/>
  <c r="F37" i="9" s="1"/>
  <c r="E34" i="12"/>
  <c r="E25" i="12" s="1"/>
  <c r="E62" i="12" s="1"/>
  <c r="C62" i="12"/>
  <c r="F34" i="12"/>
  <c r="F25" i="12" s="1"/>
  <c r="F62" i="12" s="1"/>
  <c r="D62" i="12"/>
  <c r="G34" i="12"/>
  <c r="G25" i="12" s="1"/>
  <c r="G62" i="12" s="1"/>
  <c r="I8" i="8"/>
  <c r="G37" i="9"/>
  <c r="G28" i="9" s="1"/>
  <c r="J77" i="9"/>
  <c r="E68" i="9"/>
  <c r="E53" i="9" s="1"/>
  <c r="M37" i="9"/>
  <c r="M72" i="9" s="1"/>
  <c r="K72" i="9"/>
  <c r="N73" i="9" l="1"/>
  <c r="K77" i="9"/>
  <c r="J72" i="9"/>
  <c r="L72" i="9"/>
  <c r="L73" i="9"/>
  <c r="M73" i="9"/>
  <c r="F28" i="9"/>
  <c r="H72" i="9"/>
  <c r="G72" i="9"/>
  <c r="E37" i="9" l="1"/>
  <c r="E28" i="9" s="1"/>
  <c r="D53" i="9"/>
  <c r="L77" i="9"/>
  <c r="N77" i="9"/>
  <c r="M77" i="9"/>
  <c r="F72" i="9"/>
  <c r="E72" i="9" l="1"/>
  <c r="D37" i="9"/>
  <c r="D28" i="9" s="1"/>
  <c r="D72" i="9" l="1"/>
</calcChain>
</file>

<file path=xl/sharedStrings.xml><?xml version="1.0" encoding="utf-8"?>
<sst xmlns="http://schemas.openxmlformats.org/spreadsheetml/2006/main" count="554" uniqueCount="337">
  <si>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</si>
  <si>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</si>
  <si>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</si>
  <si>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</si>
  <si>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</si>
  <si>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</si>
  <si>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</si>
  <si>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</si>
  <si>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</si>
  <si>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</si>
  <si>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</si>
  <si>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</si>
  <si>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</si>
  <si>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</si>
  <si>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</si>
  <si>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</si>
  <si>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</si>
  <si>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</si>
  <si>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</si>
  <si>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</si>
  <si>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</si>
  <si>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</si>
  <si>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</si>
  <si>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</si>
  <si>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</si>
  <si>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</si>
  <si>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</si>
  <si>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</si>
  <si>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</si>
  <si>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</si>
  <si>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</si>
  <si>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</si>
  <si>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</si>
  <si>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</si>
  <si>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</si>
  <si>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</si>
  <si>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</si>
  <si>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</si>
  <si>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</si>
  <si>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</si>
  <si>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</si>
  <si>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ПП.01</t>
  </si>
  <si>
    <t>ПП.02</t>
  </si>
  <si>
    <t>ОГСЭ.00</t>
  </si>
  <si>
    <t>ЕН.00</t>
  </si>
  <si>
    <t>Менеджмент</t>
  </si>
  <si>
    <t>ОГСЭ.02</t>
  </si>
  <si>
    <t>пп</t>
  </si>
  <si>
    <t>Условные обозначения:</t>
  </si>
  <si>
    <t>-теоретическое обучение</t>
  </si>
  <si>
    <t>-практика по профилю специальности</t>
  </si>
  <si>
    <t>-промежуточная аттестация</t>
  </si>
  <si>
    <t>-каникулы</t>
  </si>
  <si>
    <t>-практика преддипломная</t>
  </si>
  <si>
    <t>стажиров</t>
  </si>
  <si>
    <t>Основы философии</t>
  </si>
  <si>
    <t>ОГСЭ.04</t>
  </si>
  <si>
    <t>ОГСЭ.05</t>
  </si>
  <si>
    <t>Математика</t>
  </si>
  <si>
    <t>Безопасность жизнедеятельности</t>
  </si>
  <si>
    <t>пс</t>
  </si>
  <si>
    <t>диплом. проект.</t>
  </si>
  <si>
    <t>18    24</t>
  </si>
  <si>
    <t>Экз.сессии, нед</t>
  </si>
  <si>
    <t>История</t>
  </si>
  <si>
    <t>П.00</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</si>
  <si>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</si>
  <si>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</si>
  <si>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</si>
  <si>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</si>
  <si>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</si>
  <si>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</si>
  <si>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</si>
  <si>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</si>
  <si>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</si>
  <si>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</si>
  <si>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</si>
  <si>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</si>
  <si>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</si>
  <si>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</si>
  <si>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</si>
  <si>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</si>
  <si>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Правовое обеспечение профессиональной деятельности</t>
  </si>
  <si>
    <t>ОП.10</t>
  </si>
  <si>
    <t>ПМ.04</t>
  </si>
  <si>
    <t>1. Сводные данные по бюджету времени (в неделях)</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</si>
  <si>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</si>
  <si>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</si>
  <si>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</si>
  <si>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</si>
  <si>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</si>
  <si>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</si>
  <si>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</si>
  <si>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</si>
  <si>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</si>
  <si>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</si>
  <si>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</si>
  <si>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 xml:space="preserve">максимальная </t>
  </si>
  <si>
    <t>Обязательная аудиторная</t>
  </si>
  <si>
    <t>всего занятий</t>
  </si>
  <si>
    <t>1 курс</t>
  </si>
  <si>
    <t>2 курс</t>
  </si>
  <si>
    <t>занятий в подгруппах (лаб. и прак. занятий)</t>
  </si>
  <si>
    <t>курсовых работ (проектов)</t>
  </si>
  <si>
    <t>1 сем.</t>
  </si>
  <si>
    <t>2 сем.</t>
  </si>
  <si>
    <t>3 сем.</t>
  </si>
  <si>
    <t>4 сем.</t>
  </si>
  <si>
    <t>нед.</t>
  </si>
  <si>
    <t>нед</t>
  </si>
  <si>
    <t>9</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</si>
  <si>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</si>
  <si>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</si>
  <si>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</si>
  <si>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</si>
  <si>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МДК.01.01</t>
  </si>
  <si>
    <t>Производственная практика (по профилю специальности)</t>
  </si>
  <si>
    <t>МДК.02.01</t>
  </si>
  <si>
    <t>МДК.03.01</t>
  </si>
  <si>
    <t>Недельная нагрузка, час</t>
  </si>
  <si>
    <t>ПДП</t>
  </si>
  <si>
    <t>Преддипломная практика</t>
  </si>
  <si>
    <t>ГИА</t>
  </si>
  <si>
    <t>дисциплин и МДК</t>
  </si>
  <si>
    <t>учебной практики</t>
  </si>
  <si>
    <t>1.Программа базовой подготовки</t>
  </si>
  <si>
    <t>экзаменов</t>
  </si>
  <si>
    <t>дифф. зачётов</t>
  </si>
  <si>
    <t>зачётов</t>
  </si>
  <si>
    <t>3. Перечень кабинетов, лабораторий, мастерских и других помещений</t>
  </si>
  <si>
    <t>№</t>
  </si>
  <si>
    <t>Кабинеты:</t>
  </si>
  <si>
    <t>иностранного языка;</t>
  </si>
  <si>
    <t>Лаборатории:</t>
  </si>
  <si>
    <t>Спортивный комплекс:</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</si>
  <si>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</si>
  <si>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</si>
  <si>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</si>
  <si>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актовый зал.</t>
  </si>
  <si>
    <t>УП.01</t>
  </si>
  <si>
    <t>МДК.04.01</t>
  </si>
  <si>
    <t>уч</t>
  </si>
  <si>
    <t>-выполнение ВКР</t>
  </si>
  <si>
    <t>- защита ВКР</t>
  </si>
  <si>
    <t>Защита ВКР</t>
  </si>
  <si>
    <t>Информационные технологии в профессиональной деятельности</t>
  </si>
  <si>
    <t>экономики организации;</t>
  </si>
  <si>
    <t>правового обеспечения профессиональной деятельности;</t>
  </si>
  <si>
    <t>информационных технологий в профессиональной деятельности;</t>
  </si>
  <si>
    <t xml:space="preserve">- учебная практика </t>
  </si>
  <si>
    <t>Учебная нагрузка обучающихся (час.)</t>
  </si>
  <si>
    <t>самостоятельная учебная работа</t>
  </si>
  <si>
    <t>Распределение обязательной (аудиторной) нагрузки по курсам и семестрам/триместрам (час. в семестр/триместр)</t>
  </si>
  <si>
    <t>лаб. и прак. Занятий</t>
  </si>
  <si>
    <t>производств. практики</t>
  </si>
  <si>
    <t>преддиплом. практики</t>
  </si>
  <si>
    <t>Обязательная и вариативная части циклов ОПОП</t>
  </si>
  <si>
    <t>4 нед.</t>
  </si>
  <si>
    <t>6 нед.</t>
  </si>
  <si>
    <t>практикоориентированность=</t>
  </si>
  <si>
    <t>Распределение  консультаций по курсам и семестрам/триместрам (час. в семестр/триместр)</t>
  </si>
  <si>
    <t xml:space="preserve">             Распределение часов консультаций</t>
  </si>
  <si>
    <t>О.00</t>
  </si>
  <si>
    <t>Общеобразовательный   цикл</t>
  </si>
  <si>
    <t>Основы безопасности жизнедеятельности</t>
  </si>
  <si>
    <t>Профильные учебные дисциплины</t>
  </si>
  <si>
    <t>2курс</t>
  </si>
  <si>
    <t>3 курс</t>
  </si>
  <si>
    <t xml:space="preserve">Обществознание </t>
  </si>
  <si>
    <t>География</t>
  </si>
  <si>
    <t>Естествознание</t>
  </si>
  <si>
    <t>Экономика</t>
  </si>
  <si>
    <t>Право</t>
  </si>
  <si>
    <t>Русский язык и культура речи</t>
  </si>
  <si>
    <t>20</t>
  </si>
  <si>
    <t>Маркетинг</t>
  </si>
  <si>
    <t>УП.02</t>
  </si>
  <si>
    <t>УП.03</t>
  </si>
  <si>
    <t>5 сем</t>
  </si>
  <si>
    <t>6 сем</t>
  </si>
  <si>
    <t>Общеобразовательный цикл</t>
  </si>
  <si>
    <t>Профильные  учебные дисциплины</t>
  </si>
  <si>
    <t>Информатика</t>
  </si>
  <si>
    <t>Сервисная деятельность</t>
  </si>
  <si>
    <t>Риски и страхование на автомобильном транспорте</t>
  </si>
  <si>
    <t>Стандартизация, метрология и подтверждение соответствия</t>
  </si>
  <si>
    <t>Предпринимательство в сфере сервиса</t>
  </si>
  <si>
    <t>Экономика отрасли</t>
  </si>
  <si>
    <t>Бронирование и продажа перевозок и услуг</t>
  </si>
  <si>
    <t>Технология бронирования перевозок и услуг</t>
  </si>
  <si>
    <t>МДК.01.02</t>
  </si>
  <si>
    <t>Тарифное регулирование</t>
  </si>
  <si>
    <t>МДК.01.03</t>
  </si>
  <si>
    <t>Технология взаиморасчетов</t>
  </si>
  <si>
    <t>Организация сервиса в пунктах отправления и прибытия транспорта</t>
  </si>
  <si>
    <t>Организация  и выполнение мероприятий по обеспечению безопасности на транспорте</t>
  </si>
  <si>
    <t>Организация безопасности на транспорте</t>
  </si>
  <si>
    <t>ПП.03</t>
  </si>
  <si>
    <t>УП.04</t>
  </si>
  <si>
    <t>Контроль технического состояния автотранспортных средств</t>
  </si>
  <si>
    <t>гуманитарных и социально-экономических дисциплин;</t>
  </si>
  <si>
    <t>стандартизации, метрологии и подтверждения соответствия</t>
  </si>
  <si>
    <t>организации управления деятельности служб сервиса на транспорте</t>
  </si>
  <si>
    <t xml:space="preserve">безопасности жизнедеятельности </t>
  </si>
  <si>
    <t>Мастерские</t>
  </si>
  <si>
    <t>Бронирования и продажи перевозок и услуг</t>
  </si>
  <si>
    <t>Организации сервиса на транспорте</t>
  </si>
  <si>
    <t>Полигоны</t>
  </si>
  <si>
    <t>Обеспечения безопасности на транспорте (по видам транспорта)</t>
  </si>
  <si>
    <t>спортивный зал</t>
  </si>
  <si>
    <t xml:space="preserve"> читальный зал с выходом в сеть Интернет;</t>
  </si>
  <si>
    <t>библиотека</t>
  </si>
  <si>
    <t>Информационные технологии в профессинальной деятельности</t>
  </si>
  <si>
    <t xml:space="preserve">Безопасность жизнедеятельности </t>
  </si>
  <si>
    <t>Организация и выполнение мероприятий по обеспечению безопасности на транспорте</t>
  </si>
  <si>
    <t>Выполнение работ по получению рабочей профессии 13078 "Контролер технического состояния автотранспортных средств"</t>
  </si>
  <si>
    <t>Психология делового общения</t>
  </si>
  <si>
    <t>МДК.02.02</t>
  </si>
  <si>
    <t>Психология  общения</t>
  </si>
  <si>
    <t>Э (К)</t>
  </si>
  <si>
    <t>Э (к)</t>
  </si>
  <si>
    <t>ОУД.00</t>
  </si>
  <si>
    <t>Общеобразовательные учебные дисциплины</t>
  </si>
  <si>
    <t>ОУД.01</t>
  </si>
  <si>
    <t>Русский язык  и литература</t>
  </si>
  <si>
    <t>.-/Э/-/-/-/-/-</t>
  </si>
  <si>
    <t>ОУД.02</t>
  </si>
  <si>
    <t xml:space="preserve"> -/дз/-/-/-/-/-</t>
  </si>
  <si>
    <t>2дз</t>
  </si>
  <si>
    <t>ОУД.03</t>
  </si>
  <si>
    <t>.-/дз/-/-/-/-/-</t>
  </si>
  <si>
    <t>ОУД.04</t>
  </si>
  <si>
    <t>ОУД.05</t>
  </si>
  <si>
    <t>ОУЛ.06</t>
  </si>
  <si>
    <t>ОУД.07</t>
  </si>
  <si>
    <t>ОУД.08</t>
  </si>
  <si>
    <t>ОУД.09</t>
  </si>
  <si>
    <t>Экология</t>
  </si>
  <si>
    <t>Русский язык и литература</t>
  </si>
  <si>
    <t>Математика: алгебра и начала математического анализа; геометрия</t>
  </si>
  <si>
    <t xml:space="preserve">Информатика </t>
  </si>
  <si>
    <t>Дополнительные учебные дисциплины</t>
  </si>
  <si>
    <t>Технология</t>
  </si>
  <si>
    <t>Обязательная и вариативная части циклов ППССЗ</t>
  </si>
  <si>
    <t>Выполнение работ по одной или несколькимпрофессиям рабочих, должностям служащих</t>
  </si>
  <si>
    <t>9      15</t>
  </si>
  <si>
    <t>25      31</t>
  </si>
  <si>
    <t>2        8</t>
  </si>
  <si>
    <t>ОУД.10</t>
  </si>
  <si>
    <t>ОУД.11</t>
  </si>
  <si>
    <t>ОУД.12</t>
  </si>
  <si>
    <t>ОУД.13</t>
  </si>
  <si>
    <t>ОУД.14</t>
  </si>
  <si>
    <t>ОДП.11</t>
  </si>
  <si>
    <t>ОДП.12</t>
  </si>
  <si>
    <t>ОДП.13</t>
  </si>
  <si>
    <t>Основы предпринимательсткой  деятельности, планирование карьеры и самозанятости</t>
  </si>
  <si>
    <t>4з</t>
  </si>
  <si>
    <t>3Э</t>
  </si>
  <si>
    <t>3З</t>
  </si>
  <si>
    <t>3з</t>
  </si>
  <si>
    <t>4Э</t>
  </si>
  <si>
    <t>4дз</t>
  </si>
  <si>
    <t>3дз</t>
  </si>
  <si>
    <t>2Э</t>
  </si>
  <si>
    <t>1.1. Выпускная квалификационная работа в форме дипломной работы</t>
  </si>
  <si>
    <t>-/10дз/3Э</t>
  </si>
  <si>
    <t>-/2дз/2Э</t>
  </si>
  <si>
    <t>-/1дз/-</t>
  </si>
  <si>
    <t>.-/-/-/-/-/дз</t>
  </si>
  <si>
    <t>.-/-/-/з/-/-</t>
  </si>
  <si>
    <t>.-/-/-/Э/-/-</t>
  </si>
  <si>
    <t>.-/-/-/дз/-/-</t>
  </si>
  <si>
    <t>.-/-/дз/-/-/-</t>
  </si>
  <si>
    <t>.-/-/з/-/-/-</t>
  </si>
  <si>
    <t>3Эк</t>
  </si>
  <si>
    <t>4Эк</t>
  </si>
  <si>
    <t>2з/1дз/8Э</t>
  </si>
  <si>
    <t>-/12дз/2Э+4Эк</t>
  </si>
  <si>
    <t>2з/13дз/10Э+4Эк</t>
  </si>
  <si>
    <t>4з/1дз/-</t>
  </si>
  <si>
    <t>6з/14дз/11Э+4Эк</t>
  </si>
  <si>
    <t>6з/24дз/14+4Эк</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</si>
  <si>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</si>
  <si>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28.06</t>
    </r>
    <r>
      <rPr>
        <sz val="8"/>
        <rFont val="Times New Roman"/>
        <family val="1"/>
        <charset val="204"/>
      </rPr>
      <t xml:space="preserve"> (всего 2 нед.)</t>
    </r>
  </si>
  <si>
    <t>Организация деятельности сервисных предприятий в сфере транспорта</t>
  </si>
  <si>
    <t>29.09  - 05.10</t>
  </si>
  <si>
    <t>27.10 – 02.11</t>
  </si>
  <si>
    <t>29.12 – 04.01</t>
  </si>
  <si>
    <t>26.01      01.02</t>
  </si>
  <si>
    <t>23.02-     01.03</t>
  </si>
  <si>
    <t>30.03 - 05.04</t>
  </si>
  <si>
    <t>27.04    03.05</t>
  </si>
  <si>
    <t>29.06 - 05.07</t>
  </si>
  <si>
    <t>27.07      02.08</t>
  </si>
  <si>
    <t>1     7</t>
  </si>
  <si>
    <t>8      14</t>
  </si>
  <si>
    <t>3       9</t>
  </si>
  <si>
    <t>10      16</t>
  </si>
  <si>
    <t>17      23</t>
  </si>
  <si>
    <t>24      30</t>
  </si>
  <si>
    <t>5     11</t>
  </si>
  <si>
    <t>12      18</t>
  </si>
  <si>
    <t>2      8</t>
  </si>
  <si>
    <t>5 сем.</t>
  </si>
  <si>
    <t>6 сем.</t>
  </si>
  <si>
    <t>1дз</t>
  </si>
  <si>
    <t>*</t>
  </si>
  <si>
    <t>зачетная неделя</t>
  </si>
  <si>
    <t>з/7дз/1Э</t>
  </si>
  <si>
    <t>дз/-/-/-/-/-/-</t>
  </si>
  <si>
    <t xml:space="preserve"> з/дз/-/-/-/-/-</t>
  </si>
  <si>
    <t>.-/-/э/-/-/-</t>
  </si>
  <si>
    <t>.-/-/дз/-/-</t>
  </si>
  <si>
    <t>-/-/1дз</t>
  </si>
  <si>
    <t>.-/-/Экомп/-/-/-</t>
  </si>
  <si>
    <t>Консультации (4 часа на одного обучающегося)</t>
  </si>
  <si>
    <r>
      <t xml:space="preserve">             </t>
    </r>
    <r>
      <rPr>
        <b/>
        <sz val="12"/>
        <rFont val="Times New Roman"/>
        <family val="1"/>
        <charset val="204"/>
      </rPr>
      <t>3. План учебного процесса специальности 43.02.06" Сервис на транспорте" (по видам транспорта)</t>
    </r>
  </si>
  <si>
    <r>
      <t xml:space="preserve">Консультации </t>
    </r>
    <r>
      <rPr>
        <sz val="10"/>
        <rFont val="Arial Cyr"/>
        <family val="2"/>
        <charset val="204"/>
      </rPr>
      <t>( 4 часа на одного обучающегося)</t>
    </r>
  </si>
  <si>
    <t>Астрономия</t>
  </si>
  <si>
    <t xml:space="preserve"> дз/-/-/-/-/-/-</t>
  </si>
  <si>
    <t>1ДЗ</t>
  </si>
  <si>
    <t>ОУД.15</t>
  </si>
  <si>
    <t>ОДП.14</t>
  </si>
  <si>
    <t>ОДД.15</t>
  </si>
  <si>
    <t>-/-/-/з/-дз</t>
  </si>
  <si>
    <t>6дз</t>
  </si>
  <si>
    <t>з/з/з/з/-/дз</t>
  </si>
  <si>
    <t>.-/-/-/-/-/э</t>
  </si>
  <si>
    <t>6Э</t>
  </si>
  <si>
    <t>.-/-/-/-/-/з</t>
  </si>
  <si>
    <t>6з</t>
  </si>
  <si>
    <t>.-/-/-/-/-/Э</t>
  </si>
  <si>
    <t>.-/-/-/дз</t>
  </si>
  <si>
    <t>6Эк</t>
  </si>
  <si>
    <t>.-/-/-/-/-/дз/-</t>
  </si>
  <si>
    <t>.дз//-/-/-/-/-</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</si>
</sst>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7"/>
      <name val="Times New Roman"/>
      <family val="1"/>
    </font>
    <font>
      <b/>
      <sz val="10"/>
      <name val="Arial Cyr"/>
      <family val="2"/>
      <charset val="204"/>
    </font>
    <font>
      <sz val="10"/>
      <name val="Arial Cyr"/>
      <family val="2"/>
      <charset val="204"/>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b/>
      <sz val="9"/>
      <name val="Times New Roman"/>
      <family val="1"/>
      <charset val="204"/>
    </font>
    <font>
      <sz val="8"/>
      <color rgb="FFFF0000"/>
      <name val="Arial Cyr"/>
      <family val="2"/>
      <charset val="204"/>
    </font>
    <font>
      <sz val="8"/>
      <color rgb="FF00B0F0"/>
      <name val="Arial Cyr"/>
      <family val="2"/>
      <charset val="204"/>
    </font>
    <font>
      <sz val="7"/>
      <color rgb="FFFF0000"/>
      <name val="Times New Roman"/>
      <family val="1"/>
    </font>
    <font>
      <sz val="7"/>
      <color theme="0"/>
      <name val="Times New Roman"/>
      <family val="1"/>
    </font>
    <font>
      <sz val="14"/>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7"/>
      <name val="Times New Roman"/>
      <family val="1"/>
      <charset val="204"/>
    </font>
    <font>
      <b/>
      <sz val="7.5"/>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8"/>
      <color rgb="FFFF0000"/>
      <name val="Times New Roman"/>
      <family val="1"/>
      <charset val="204"/>
    </font>
  </fonts>
  <fills count="23">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6">
    <xf numFmtId="0" fontId="0" fillId="0" borderId="0" xfId="0"/>
    <xf numFmtId="0" fontId="4"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right"/>
    </xf>
    <xf numFmtId="0" fontId="5" fillId="0" borderId="1" xfId="0" applyFont="1" applyBorder="1" applyAlignment="1">
      <alignment horizontal="left" vertical="center" wrapText="1"/>
    </xf>
    <xf numFmtId="0" fontId="7" fillId="0" borderId="0" xfId="0" applyFont="1"/>
    <xf numFmtId="0" fontId="9" fillId="0" borderId="1" xfId="0" applyFont="1" applyBorder="1" applyAlignment="1">
      <alignment horizontal="center"/>
    </xf>
    <xf numFmtId="49" fontId="9" fillId="0" borderId="1" xfId="0" applyNumberFormat="1"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center" vertical="center" textRotation="90" wrapText="1"/>
    </xf>
    <xf numFmtId="0" fontId="8" fillId="0" borderId="0" xfId="0" applyFont="1" applyAlignment="1">
      <alignment vertical="top"/>
    </xf>
    <xf numFmtId="0" fontId="9" fillId="0" borderId="0" xfId="0" applyFont="1"/>
    <xf numFmtId="0" fontId="9" fillId="0" borderId="0" xfId="0" applyFont="1" applyAlignment="1">
      <alignment vertical="top"/>
    </xf>
    <xf numFmtId="0" fontId="9" fillId="0" borderId="1" xfId="0" applyFont="1" applyBorder="1" applyAlignment="1">
      <alignment vertical="top"/>
    </xf>
    <xf numFmtId="49" fontId="9" fillId="0" borderId="0" xfId="0" applyNumberFormat="1" applyFont="1" applyAlignment="1">
      <alignment vertical="center"/>
    </xf>
    <xf numFmtId="0" fontId="0" fillId="0" borderId="0" xfId="0" applyAlignment="1">
      <alignment horizontal="left" vertical="center"/>
    </xf>
    <xf numFmtId="1"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vertical="top" textRotation="255"/>
    </xf>
    <xf numFmtId="49" fontId="9" fillId="4" borderId="1" xfId="0" applyNumberFormat="1" applyFont="1" applyFill="1" applyBorder="1" applyAlignment="1">
      <alignment vertical="center"/>
    </xf>
    <xf numFmtId="0" fontId="9" fillId="4" borderId="1" xfId="0" applyFont="1" applyFill="1" applyBorder="1" applyAlignment="1">
      <alignment vertical="top"/>
    </xf>
    <xf numFmtId="0" fontId="6" fillId="0" borderId="1" xfId="0" applyFont="1" applyBorder="1" applyAlignment="1">
      <alignment horizontal="center"/>
    </xf>
    <xf numFmtId="49" fontId="9" fillId="4" borderId="9" xfId="0" applyNumberFormat="1" applyFont="1" applyFill="1" applyBorder="1" applyAlignment="1">
      <alignment vertical="center"/>
    </xf>
    <xf numFmtId="0" fontId="9" fillId="0" borderId="0" xfId="0" applyFont="1" applyFill="1" applyBorder="1" applyAlignment="1">
      <alignment vertical="center" textRotation="255"/>
    </xf>
    <xf numFmtId="1" fontId="5" fillId="0" borderId="1" xfId="0" applyNumberFormat="1" applyFont="1" applyBorder="1" applyAlignment="1">
      <alignment horizontal="center" vertical="center" wrapText="1"/>
    </xf>
    <xf numFmtId="0" fontId="14" fillId="0" borderId="0" xfId="0" applyFont="1" applyAlignment="1"/>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 xfId="0" applyFont="1" applyFill="1" applyBorder="1" applyAlignment="1">
      <alignment horizontal="center" vertical="center"/>
    </xf>
    <xf numFmtId="0" fontId="20" fillId="0" borderId="0" xfId="0" applyFont="1" applyBorder="1"/>
    <xf numFmtId="0" fontId="0" fillId="0" borderId="0" xfId="0" applyAlignment="1">
      <alignment horizontal="right"/>
    </xf>
    <xf numFmtId="0" fontId="16" fillId="0" borderId="0" xfId="0" applyFont="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1" fontId="5" fillId="0" borderId="1" xfId="0" applyNumberFormat="1" applyFont="1" applyBorder="1" applyAlignment="1">
      <alignment horizontal="left" vertical="center" wrapText="1"/>
    </xf>
    <xf numFmtId="0" fontId="5"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0" fillId="8" borderId="0" xfId="0" applyFill="1"/>
    <xf numFmtId="0" fontId="5" fillId="9" borderId="1" xfId="0" applyFont="1" applyFill="1" applyBorder="1" applyAlignment="1">
      <alignment horizontal="center" vertical="center" wrapText="1"/>
    </xf>
    <xf numFmtId="1" fontId="8" fillId="0" borderId="0" xfId="0" applyNumberFormat="1" applyFont="1" applyAlignment="1">
      <alignment horizontal="center"/>
    </xf>
    <xf numFmtId="49" fontId="9" fillId="8" borderId="0" xfId="0" applyNumberFormat="1" applyFont="1" applyFill="1" applyAlignment="1">
      <alignment vertical="center"/>
    </xf>
    <xf numFmtId="0" fontId="8" fillId="8" borderId="0" xfId="0" applyFont="1" applyFill="1"/>
    <xf numFmtId="0" fontId="9" fillId="8" borderId="0" xfId="0" applyFont="1" applyFill="1" applyBorder="1" applyAlignment="1">
      <alignment horizontal="center" vertical="center"/>
    </xf>
    <xf numFmtId="49" fontId="9" fillId="8" borderId="0" xfId="0" applyNumberFormat="1" applyFont="1" applyFill="1" applyBorder="1" applyAlignment="1">
      <alignment vertical="center"/>
    </xf>
    <xf numFmtId="0" fontId="8" fillId="8" borderId="0" xfId="0" applyFont="1" applyFill="1" applyBorder="1"/>
    <xf numFmtId="49" fontId="9" fillId="8" borderId="0"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21" fillId="0" borderId="0" xfId="0" applyFont="1" applyBorder="1"/>
    <xf numFmtId="1" fontId="7" fillId="0" borderId="0" xfId="0" applyNumberFormat="1" applyFont="1" applyBorder="1"/>
    <xf numFmtId="0" fontId="9" fillId="0" borderId="0" xfId="0" applyFont="1" applyBorder="1" applyAlignment="1">
      <alignment horizontal="center" vertical="center" wrapText="1"/>
    </xf>
    <xf numFmtId="0" fontId="0" fillId="0" borderId="0" xfId="0" applyFill="1" applyBorder="1" applyAlignment="1">
      <alignment horizontal="left"/>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applyAlignment="1">
      <alignment horizont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49" fontId="2" fillId="14" borderId="1" xfId="0" applyNumberFormat="1" applyFont="1" applyFill="1" applyBorder="1" applyAlignment="1">
      <alignment horizontal="center" vertical="center"/>
    </xf>
    <xf numFmtId="49" fontId="6" fillId="14" borderId="1"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4" fillId="0" borderId="0" xfId="0" applyFont="1" applyBorder="1" applyAlignment="1">
      <alignment vertical="center" wrapText="1"/>
    </xf>
    <xf numFmtId="0" fontId="6" fillId="8" borderId="10" xfId="0" applyFont="1" applyFill="1" applyBorder="1" applyAlignment="1">
      <alignment horizontal="center"/>
    </xf>
    <xf numFmtId="0" fontId="3" fillId="8"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8" borderId="12" xfId="0" applyFont="1" applyFill="1" applyBorder="1" applyAlignment="1">
      <alignment horizontal="center" vertical="center"/>
    </xf>
    <xf numFmtId="0" fontId="2" fillId="14"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wrapText="1"/>
    </xf>
    <xf numFmtId="0" fontId="3" fillId="6" borderId="3" xfId="0" applyFont="1" applyFill="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17" fillId="16" borderId="1" xfId="0" applyFont="1" applyFill="1" applyBorder="1" applyAlignment="1">
      <alignment horizontal="left"/>
    </xf>
    <xf numFmtId="0" fontId="17" fillId="16" borderId="2" xfId="0" applyFont="1" applyFill="1" applyBorder="1" applyAlignment="1">
      <alignment horizontal="left"/>
    </xf>
    <xf numFmtId="49" fontId="17" fillId="16" borderId="1" xfId="0" applyNumberFormat="1" applyFont="1" applyFill="1" applyBorder="1" applyAlignment="1">
      <alignment horizontal="center" vertical="center"/>
    </xf>
    <xf numFmtId="0" fontId="17" fillId="16" borderId="10" xfId="0" applyFont="1" applyFill="1" applyBorder="1" applyAlignment="1">
      <alignment horizontal="center" vertical="center"/>
    </xf>
    <xf numFmtId="0" fontId="17" fillId="16" borderId="1" xfId="0" applyFont="1" applyFill="1" applyBorder="1" applyAlignment="1">
      <alignment horizontal="center"/>
    </xf>
    <xf numFmtId="0" fontId="18" fillId="14" borderId="10" xfId="0" applyFont="1" applyFill="1" applyBorder="1" applyAlignment="1">
      <alignment horizontal="center" vertical="center"/>
    </xf>
    <xf numFmtId="0" fontId="18" fillId="14" borderId="1" xfId="0" applyFont="1" applyFill="1" applyBorder="1" applyAlignment="1">
      <alignment horizontal="center" vertical="center"/>
    </xf>
    <xf numFmtId="0" fontId="17" fillId="14" borderId="2" xfId="0" applyFont="1" applyFill="1" applyBorder="1" applyAlignment="1">
      <alignment horizontal="left"/>
    </xf>
    <xf numFmtId="49" fontId="17"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xf>
    <xf numFmtId="0" fontId="17" fillId="14" borderId="1" xfId="0" applyFont="1" applyFill="1" applyBorder="1" applyAlignment="1">
      <alignment horizontal="center"/>
    </xf>
    <xf numFmtId="0" fontId="17" fillId="14" borderId="10" xfId="0" applyFont="1" applyFill="1" applyBorder="1" applyAlignment="1">
      <alignment horizontal="center" vertical="center"/>
    </xf>
    <xf numFmtId="0" fontId="18" fillId="0" borderId="1" xfId="0" applyFont="1" applyFill="1" applyBorder="1" applyAlignment="1">
      <alignment horizontal="left"/>
    </xf>
    <xf numFmtId="0" fontId="18" fillId="0" borderId="10" xfId="0" applyFont="1" applyFill="1" applyBorder="1" applyAlignment="1">
      <alignment horizontal="center" vertical="center"/>
    </xf>
    <xf numFmtId="49" fontId="19"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vertical="center"/>
    </xf>
    <xf numFmtId="0" fontId="9" fillId="0" borderId="0" xfId="0" applyFont="1" applyBorder="1" applyAlignment="1">
      <alignment vertical="center" wrapText="1"/>
    </xf>
    <xf numFmtId="0" fontId="0" fillId="0" borderId="0" xfId="0" applyBorder="1"/>
    <xf numFmtId="49" fontId="6" fillId="16" borderId="13" xfId="0" applyNumberFormat="1" applyFont="1" applyFill="1" applyBorder="1" applyAlignment="1">
      <alignment horizontal="center" vertical="center"/>
    </xf>
    <xf numFmtId="0" fontId="22" fillId="8" borderId="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6" fillId="8" borderId="1" xfId="0" applyFont="1" applyFill="1" applyBorder="1" applyAlignment="1">
      <alignment horizontal="center"/>
    </xf>
    <xf numFmtId="0" fontId="6" fillId="18" borderId="1" xfId="0" applyFont="1" applyFill="1" applyBorder="1" applyAlignment="1">
      <alignment horizontal="center"/>
    </xf>
    <xf numFmtId="0" fontId="6" fillId="14" borderId="1" xfId="0" applyFont="1" applyFill="1" applyBorder="1" applyAlignment="1">
      <alignment horizontal="center"/>
    </xf>
    <xf numFmtId="0" fontId="2" fillId="14" borderId="10" xfId="0" applyFont="1" applyFill="1" applyBorder="1" applyAlignment="1">
      <alignment horizontal="center" vertical="center"/>
    </xf>
    <xf numFmtId="0" fontId="2" fillId="20" borderId="1" xfId="0" applyFont="1" applyFill="1" applyBorder="1" applyAlignment="1">
      <alignment horizontal="left" vertical="center" wrapText="1"/>
    </xf>
    <xf numFmtId="0" fontId="2" fillId="20" borderId="10" xfId="0" applyFont="1" applyFill="1" applyBorder="1" applyAlignment="1">
      <alignment horizontal="center" vertical="center"/>
    </xf>
    <xf numFmtId="0" fontId="3" fillId="14" borderId="1" xfId="0" applyFont="1" applyFill="1" applyBorder="1" applyAlignment="1">
      <alignment horizontal="center" vertical="center"/>
    </xf>
    <xf numFmtId="0" fontId="2" fillId="21" borderId="1" xfId="0" applyFont="1" applyFill="1" applyBorder="1" applyAlignment="1">
      <alignment horizontal="left" vertical="center"/>
    </xf>
    <xf numFmtId="0" fontId="2" fillId="21" borderId="1" xfId="0" applyFont="1" applyFill="1" applyBorder="1" applyAlignment="1">
      <alignment horizontal="left" vertical="center" wrapText="1"/>
    </xf>
    <xf numFmtId="0" fontId="3" fillId="21" borderId="10" xfId="0" applyFont="1" applyFill="1" applyBorder="1" applyAlignment="1">
      <alignment horizontal="center" vertical="center"/>
    </xf>
    <xf numFmtId="0" fontId="2" fillId="21" borderId="1" xfId="0" applyFont="1" applyFill="1" applyBorder="1" applyAlignment="1">
      <alignment horizontal="center" vertical="center"/>
    </xf>
    <xf numFmtId="0" fontId="3" fillId="21" borderId="1" xfId="0" applyFont="1" applyFill="1" applyBorder="1" applyAlignment="1">
      <alignment horizontal="center" vertical="center"/>
    </xf>
    <xf numFmtId="0" fontId="2" fillId="21" borderId="2" xfId="0" applyFont="1" applyFill="1" applyBorder="1" applyAlignment="1">
      <alignment horizontal="left" vertical="center" wrapText="1"/>
    </xf>
    <xf numFmtId="0" fontId="3" fillId="21"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2" fillId="10" borderId="1" xfId="0" applyFont="1" applyFill="1" applyBorder="1" applyAlignment="1">
      <alignment horizontal="center" vertical="center"/>
    </xf>
    <xf numFmtId="0" fontId="2" fillId="19" borderId="13" xfId="0" applyFont="1" applyFill="1" applyBorder="1" applyAlignment="1">
      <alignment horizontal="center" vertical="center"/>
    </xf>
    <xf numFmtId="0" fontId="3" fillId="19" borderId="1" xfId="0" applyFont="1" applyFill="1" applyBorder="1" applyAlignment="1">
      <alignment horizontal="center" vertical="center"/>
    </xf>
    <xf numFmtId="0" fontId="3" fillId="0" borderId="1" xfId="0" applyFont="1" applyBorder="1" applyAlignment="1">
      <alignment horizontal="center" vertical="center"/>
    </xf>
    <xf numFmtId="0" fontId="3" fillId="2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0" borderId="10" xfId="0" applyFont="1" applyFill="1" applyBorder="1" applyAlignment="1">
      <alignment horizontal="center" vertical="center" wrapText="1"/>
    </xf>
    <xf numFmtId="0" fontId="11" fillId="0" borderId="1" xfId="0" applyFont="1" applyBorder="1" applyAlignment="1">
      <alignment horizontal="left" vertical="center"/>
    </xf>
    <xf numFmtId="0" fontId="11" fillId="18" borderId="3" xfId="0" applyFont="1" applyFill="1" applyBorder="1" applyAlignment="1">
      <alignment horizontal="center" vertical="center"/>
    </xf>
    <xf numFmtId="0" fontId="3" fillId="18" borderId="3" xfId="0" applyFont="1" applyFill="1" applyBorder="1"/>
    <xf numFmtId="0" fontId="6" fillId="18" borderId="1" xfId="0" applyFont="1" applyFill="1" applyBorder="1" applyAlignment="1">
      <alignment horizontal="center" vertical="center"/>
    </xf>
    <xf numFmtId="0" fontId="6" fillId="18" borderId="1" xfId="0" applyFont="1" applyFill="1" applyBorder="1"/>
    <xf numFmtId="0" fontId="6" fillId="14" borderId="1" xfId="0" applyFont="1" applyFill="1" applyBorder="1"/>
    <xf numFmtId="0" fontId="3" fillId="0" borderId="1" xfId="0" applyFont="1" applyBorder="1" applyAlignment="1">
      <alignment horizontal="center"/>
    </xf>
    <xf numFmtId="0" fontId="6" fillId="0" borderId="1" xfId="0" applyFont="1" applyBorder="1"/>
    <xf numFmtId="0" fontId="3" fillId="14" borderId="1" xfId="0" applyFont="1" applyFill="1" applyBorder="1" applyAlignment="1">
      <alignment horizontal="center"/>
    </xf>
    <xf numFmtId="0" fontId="2" fillId="14" borderId="2" xfId="0" applyFont="1" applyFill="1" applyBorder="1" applyAlignment="1">
      <alignment horizontal="left" vertical="center" wrapText="1"/>
    </xf>
    <xf numFmtId="0" fontId="2" fillId="14" borderId="1"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xf>
    <xf numFmtId="0" fontId="2" fillId="14" borderId="2" xfId="0" applyFont="1" applyFill="1" applyBorder="1" applyAlignment="1">
      <alignment horizontal="left" vertical="center"/>
    </xf>
    <xf numFmtId="0" fontId="3" fillId="0"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24" fillId="0" borderId="0" xfId="0" applyFont="1"/>
    <xf numFmtId="0" fontId="6" fillId="14" borderId="1" xfId="0" applyFont="1" applyFill="1" applyBorder="1" applyAlignment="1">
      <alignment horizontal="left"/>
    </xf>
    <xf numFmtId="0" fontId="6" fillId="14" borderId="2" xfId="0" applyFont="1" applyFill="1" applyBorder="1" applyAlignment="1">
      <alignment horizontal="left"/>
    </xf>
    <xf numFmtId="0" fontId="25" fillId="0" borderId="2" xfId="0" applyFont="1" applyFill="1" applyBorder="1" applyAlignment="1">
      <alignment horizontal="left"/>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49" fontId="18" fillId="0" borderId="1" xfId="0" applyNumberFormat="1" applyFont="1" applyFill="1" applyBorder="1" applyAlignment="1">
      <alignment horizontal="center"/>
    </xf>
    <xf numFmtId="0" fontId="17" fillId="14" borderId="1" xfId="0" applyFont="1" applyFill="1" applyBorder="1" applyAlignment="1">
      <alignment horizontal="left"/>
    </xf>
    <xf numFmtId="1" fontId="18" fillId="14" borderId="1" xfId="0" applyNumberFormat="1" applyFont="1" applyFill="1" applyBorder="1" applyAlignment="1">
      <alignment horizontal="center" vertical="center"/>
    </xf>
    <xf numFmtId="0" fontId="18" fillId="14" borderId="1" xfId="0" applyFont="1" applyFill="1" applyBorder="1" applyAlignment="1">
      <alignment horizontal="center"/>
    </xf>
    <xf numFmtId="1" fontId="17" fillId="16" borderId="10" xfId="0" applyNumberFormat="1" applyFont="1" applyFill="1" applyBorder="1" applyAlignment="1">
      <alignment horizontal="center" vertical="center"/>
    </xf>
    <xf numFmtId="0" fontId="18" fillId="0" borderId="2" xfId="0" applyFont="1" applyFill="1" applyBorder="1" applyAlignment="1">
      <alignment horizontal="left"/>
    </xf>
    <xf numFmtId="0" fontId="18" fillId="0" borderId="1" xfId="0" applyFont="1" applyBorder="1" applyAlignment="1">
      <alignment horizontal="left" vertical="center"/>
    </xf>
    <xf numFmtId="0" fontId="17" fillId="14" borderId="1" xfId="0" applyFont="1" applyFill="1" applyBorder="1" applyAlignment="1">
      <alignment horizontal="left" vertical="center" wrapText="1"/>
    </xf>
    <xf numFmtId="0" fontId="17" fillId="14" borderId="1" xfId="0" applyFont="1" applyFill="1" applyBorder="1" applyAlignment="1">
      <alignment horizontal="center" vertical="center"/>
    </xf>
    <xf numFmtId="0" fontId="18" fillId="6" borderId="3" xfId="0" applyFont="1" applyFill="1" applyBorder="1" applyAlignment="1">
      <alignment horizontal="left" vertical="center"/>
    </xf>
    <xf numFmtId="0" fontId="18" fillId="0" borderId="1" xfId="0" applyFont="1" applyBorder="1" applyAlignment="1">
      <alignment horizontal="left" vertical="center" wrapText="1"/>
    </xf>
    <xf numFmtId="49" fontId="26"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7" fillId="6" borderId="1" xfId="0" applyFont="1" applyFill="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xf numFmtId="0" fontId="18" fillId="0" borderId="3" xfId="0" applyFont="1" applyBorder="1" applyAlignment="1">
      <alignment horizontal="left" vertical="center" wrapText="1"/>
    </xf>
    <xf numFmtId="0" fontId="18" fillId="6" borderId="3" xfId="0" applyFont="1" applyFill="1" applyBorder="1" applyAlignment="1">
      <alignment horizontal="center" vertical="center"/>
    </xf>
    <xf numFmtId="49" fontId="18" fillId="0" borderId="3" xfId="0" applyNumberFormat="1" applyFont="1" applyBorder="1" applyAlignment="1">
      <alignment horizontal="center" vertical="center"/>
    </xf>
    <xf numFmtId="0" fontId="18" fillId="0" borderId="5" xfId="0" applyFont="1" applyFill="1" applyBorder="1" applyAlignment="1">
      <alignment horizontal="center" vertical="center"/>
    </xf>
    <xf numFmtId="0" fontId="18" fillId="0" borderId="3" xfId="0" applyFont="1" applyBorder="1" applyAlignment="1">
      <alignment horizontal="left" vertical="center"/>
    </xf>
    <xf numFmtId="0" fontId="18" fillId="0" borderId="1" xfId="0" applyFont="1" applyBorder="1" applyAlignment="1">
      <alignment horizontal="center" vertical="center"/>
    </xf>
    <xf numFmtId="0" fontId="17" fillId="14" borderId="1" xfId="0" applyFont="1" applyFill="1" applyBorder="1" applyAlignment="1">
      <alignment horizontal="left" vertical="center"/>
    </xf>
    <xf numFmtId="0" fontId="17" fillId="17" borderId="1" xfId="0" applyFont="1" applyFill="1" applyBorder="1" applyAlignment="1">
      <alignment horizontal="left" vertical="center"/>
    </xf>
    <xf numFmtId="0" fontId="17" fillId="17" borderId="1" xfId="0" applyFont="1" applyFill="1" applyBorder="1" applyAlignment="1">
      <alignment horizontal="left" vertical="center" wrapText="1"/>
    </xf>
    <xf numFmtId="49" fontId="27" fillId="17" borderId="1" xfId="0" applyNumberFormat="1" applyFont="1" applyFill="1" applyBorder="1" applyAlignment="1">
      <alignment horizontal="center" vertical="center"/>
    </xf>
    <xf numFmtId="0" fontId="17" fillId="17" borderId="1" xfId="0" applyFont="1" applyFill="1" applyBorder="1" applyAlignment="1">
      <alignment horizontal="center" vertical="center"/>
    </xf>
    <xf numFmtId="0" fontId="18" fillId="17" borderId="10" xfId="0" applyFont="1" applyFill="1" applyBorder="1" applyAlignment="1">
      <alignment horizontal="center" vertical="center"/>
    </xf>
    <xf numFmtId="0" fontId="18" fillId="17"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8" fillId="0" borderId="2" xfId="0" applyFont="1" applyBorder="1" applyAlignment="1">
      <alignment horizontal="left" vertical="center" wrapText="1"/>
    </xf>
    <xf numFmtId="0" fontId="18" fillId="6" borderId="2" xfId="0" applyFont="1" applyFill="1" applyBorder="1" applyAlignment="1">
      <alignment horizontal="center" vertical="center"/>
    </xf>
    <xf numFmtId="1" fontId="18" fillId="0" borderId="2" xfId="0" applyNumberFormat="1" applyFont="1" applyBorder="1" applyAlignment="1">
      <alignment horizontal="center" vertical="center"/>
    </xf>
    <xf numFmtId="0" fontId="18" fillId="0" borderId="12" xfId="0" applyFont="1" applyFill="1" applyBorder="1" applyAlignment="1">
      <alignment horizontal="center" vertical="center"/>
    </xf>
    <xf numFmtId="0" fontId="17" fillId="17" borderId="2" xfId="0" applyFont="1" applyFill="1" applyBorder="1" applyAlignment="1">
      <alignment horizontal="left" vertical="center" wrapText="1"/>
    </xf>
    <xf numFmtId="0" fontId="18" fillId="17" borderId="12" xfId="0" applyFont="1" applyFill="1" applyBorder="1" applyAlignment="1">
      <alignment horizontal="center" vertical="center"/>
    </xf>
    <xf numFmtId="1" fontId="17" fillId="0" borderId="1" xfId="0" applyNumberFormat="1" applyFont="1" applyBorder="1" applyAlignment="1">
      <alignment horizontal="center" vertical="center"/>
    </xf>
    <xf numFmtId="0" fontId="18" fillId="15" borderId="1" xfId="0" applyFont="1" applyFill="1" applyBorder="1" applyAlignment="1">
      <alignment horizontal="left" vertical="center"/>
    </xf>
    <xf numFmtId="0" fontId="17" fillId="15" borderId="1" xfId="0" applyFont="1" applyFill="1" applyBorder="1" applyAlignment="1">
      <alignment horizontal="right" vertical="center" wrapText="1"/>
    </xf>
    <xf numFmtId="1" fontId="17" fillId="15"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27" fillId="15" borderId="2" xfId="0" applyFont="1" applyFill="1" applyBorder="1" applyAlignment="1">
      <alignment horizontal="center" vertical="center"/>
    </xf>
    <xf numFmtId="1" fontId="17" fillId="15" borderId="2" xfId="0" applyNumberFormat="1" applyFont="1" applyFill="1" applyBorder="1" applyAlignment="1">
      <alignment horizontal="center" vertical="center"/>
    </xf>
    <xf numFmtId="2" fontId="17" fillId="15"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2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18" fillId="0" borderId="1" xfId="0" applyFont="1" applyBorder="1" applyAlignment="1">
      <alignment vertical="center" wrapText="1"/>
    </xf>
    <xf numFmtId="0" fontId="27" fillId="0" borderId="1"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left" vertical="center"/>
    </xf>
    <xf numFmtId="0" fontId="17" fillId="0" borderId="11" xfId="0" applyFont="1" applyBorder="1" applyAlignment="1">
      <alignment horizontal="left" vertical="center" wrapText="1"/>
    </xf>
    <xf numFmtId="0" fontId="18" fillId="0" borderId="10" xfId="0" applyFont="1" applyBorder="1" applyAlignment="1">
      <alignment vertical="center" wrapText="1"/>
    </xf>
    <xf numFmtId="0" fontId="17" fillId="0" borderId="1" xfId="0" applyFont="1" applyBorder="1" applyAlignment="1">
      <alignment horizontal="center" vertical="center"/>
    </xf>
    <xf numFmtId="0" fontId="27" fillId="0" borderId="12" xfId="0" applyFont="1" applyBorder="1" applyAlignment="1">
      <alignment horizontal="left"/>
    </xf>
    <xf numFmtId="0" fontId="17" fillId="0" borderId="15"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27" fillId="0" borderId="7" xfId="0" applyFont="1" applyBorder="1" applyAlignment="1">
      <alignment horizontal="left"/>
    </xf>
    <xf numFmtId="0" fontId="27" fillId="0" borderId="14" xfId="0" applyFont="1" applyBorder="1" applyAlignment="1">
      <alignment horizontal="left"/>
    </xf>
    <xf numFmtId="0" fontId="27" fillId="0" borderId="11" xfId="0" applyFont="1" applyBorder="1" applyAlignment="1">
      <alignment horizontal="left"/>
    </xf>
    <xf numFmtId="0" fontId="18" fillId="0" borderId="8"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26" fillId="0" borderId="0" xfId="0" applyFont="1"/>
    <xf numFmtId="0" fontId="18" fillId="0" borderId="6" xfId="0" applyFont="1" applyBorder="1" applyAlignment="1">
      <alignment horizontal="left"/>
    </xf>
    <xf numFmtId="0" fontId="18" fillId="0" borderId="2" xfId="0" applyFont="1" applyBorder="1" applyAlignment="1">
      <alignment horizontal="left" vertical="center"/>
    </xf>
    <xf numFmtId="49" fontId="18" fillId="0" borderId="2"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7" fillId="14" borderId="2" xfId="0" applyFont="1" applyFill="1" applyBorder="1" applyAlignment="1">
      <alignment horizontal="left" vertical="center"/>
    </xf>
    <xf numFmtId="0" fontId="17" fillId="14" borderId="2" xfId="0" applyFont="1" applyFill="1" applyBorder="1" applyAlignment="1">
      <alignment horizontal="left" vertical="center" wrapText="1"/>
    </xf>
    <xf numFmtId="49" fontId="28" fillId="14" borderId="2" xfId="0" applyNumberFormat="1" applyFont="1" applyFill="1" applyBorder="1" applyAlignment="1">
      <alignment horizontal="center" vertical="center"/>
    </xf>
    <xf numFmtId="0" fontId="17" fillId="14" borderId="2" xfId="0" applyFont="1" applyFill="1" applyBorder="1" applyAlignment="1">
      <alignment horizontal="center" vertical="center"/>
    </xf>
    <xf numFmtId="49" fontId="17" fillId="14" borderId="2" xfId="0" applyNumberFormat="1" applyFont="1" applyFill="1" applyBorder="1" applyAlignment="1">
      <alignment horizontal="center" vertical="center"/>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xf>
    <xf numFmtId="49" fontId="18" fillId="8" borderId="1" xfId="0" applyNumberFormat="1" applyFont="1" applyFill="1" applyBorder="1" applyAlignment="1">
      <alignment horizontal="center" vertical="center"/>
    </xf>
    <xf numFmtId="0" fontId="18" fillId="8" borderId="10" xfId="0" applyFont="1" applyFill="1" applyBorder="1" applyAlignment="1">
      <alignment horizontal="center" vertical="center"/>
    </xf>
    <xf numFmtId="0" fontId="17" fillId="13" borderId="1" xfId="0" applyFont="1" applyFill="1" applyBorder="1" applyAlignment="1">
      <alignment horizontal="left" vertical="center"/>
    </xf>
    <xf numFmtId="0" fontId="17" fillId="13" borderId="1" xfId="0" applyFont="1" applyFill="1" applyBorder="1" applyAlignment="1">
      <alignment horizontal="left" vertical="center" wrapText="1"/>
    </xf>
    <xf numFmtId="1"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0" fontId="17" fillId="13" borderId="10" xfId="0" applyFont="1" applyFill="1" applyBorder="1" applyAlignment="1">
      <alignment horizontal="center" vertical="center"/>
    </xf>
    <xf numFmtId="0" fontId="17" fillId="16" borderId="10" xfId="0" applyFont="1" applyFill="1" applyBorder="1" applyAlignment="1">
      <alignment horizontal="left" vertical="center"/>
    </xf>
    <xf numFmtId="0" fontId="17" fillId="22" borderId="2" xfId="0" applyFont="1" applyFill="1" applyBorder="1" applyAlignment="1">
      <alignment horizontal="left" vertical="center" wrapText="1"/>
    </xf>
    <xf numFmtId="0" fontId="26" fillId="0" borderId="1" xfId="0" applyFont="1" applyBorder="1"/>
    <xf numFmtId="0" fontId="28" fillId="14" borderId="2" xfId="0" applyFont="1" applyFill="1" applyBorder="1" applyAlignment="1">
      <alignment horizontal="left"/>
    </xf>
    <xf numFmtId="0" fontId="26" fillId="14" borderId="1" xfId="0" applyFont="1" applyFill="1" applyBorder="1"/>
    <xf numFmtId="0" fontId="25" fillId="0" borderId="1" xfId="0" applyFont="1" applyBorder="1"/>
    <xf numFmtId="49" fontId="18" fillId="14" borderId="1" xfId="0" applyNumberFormat="1" applyFont="1" applyFill="1" applyBorder="1" applyAlignment="1">
      <alignment horizontal="center"/>
    </xf>
    <xf numFmtId="0" fontId="7" fillId="0" borderId="1" xfId="0" applyFont="1" applyFill="1" applyBorder="1" applyAlignment="1">
      <alignment horizontal="center"/>
    </xf>
    <xf numFmtId="0" fontId="6" fillId="16" borderId="9" xfId="0" applyFont="1" applyFill="1" applyBorder="1" applyAlignment="1">
      <alignment horizontal="center" vertical="center"/>
    </xf>
    <xf numFmtId="49" fontId="28" fillId="14"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9" fillId="0" borderId="1" xfId="0" applyFont="1" applyFill="1" applyBorder="1" applyAlignment="1">
      <alignment horizontal="left" vertical="center" wrapText="1"/>
    </xf>
    <xf numFmtId="49" fontId="26" fillId="0" borderId="1" xfId="0" applyNumberFormat="1" applyFont="1" applyFill="1" applyBorder="1" applyAlignment="1">
      <alignment horizontal="right" vertical="center"/>
    </xf>
    <xf numFmtId="49" fontId="26" fillId="0" borderId="2" xfId="0" applyNumberFormat="1" applyFont="1" applyFill="1" applyBorder="1" applyAlignment="1">
      <alignment horizontal="right" vertical="center"/>
    </xf>
    <xf numFmtId="49" fontId="30" fillId="13" borderId="1" xfId="0" applyNumberFormat="1" applyFont="1" applyFill="1" applyBorder="1" applyAlignment="1">
      <alignment horizontal="center" vertical="center"/>
    </xf>
    <xf numFmtId="0" fontId="30" fillId="16" borderId="1" xfId="0" applyFont="1" applyFill="1" applyBorder="1" applyAlignment="1">
      <alignment horizontal="left" vertical="center"/>
    </xf>
    <xf numFmtId="49" fontId="17" fillId="15" borderId="1" xfId="0" applyNumberFormat="1" applyFont="1" applyFill="1" applyBorder="1" applyAlignment="1">
      <alignment horizontal="center" vertical="center"/>
    </xf>
    <xf numFmtId="0" fontId="26" fillId="6" borderId="0" xfId="0" applyFont="1" applyFill="1"/>
    <xf numFmtId="0" fontId="26" fillId="0" borderId="0" xfId="0" applyFont="1" applyAlignment="1">
      <alignment horizontal="center"/>
    </xf>
    <xf numFmtId="0" fontId="18" fillId="0" borderId="0" xfId="0" applyFont="1"/>
    <xf numFmtId="0" fontId="3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12" borderId="1" xfId="0" applyFont="1" applyFill="1" applyBorder="1" applyAlignment="1">
      <alignment horizontal="left"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left" vertical="center"/>
    </xf>
    <xf numFmtId="0" fontId="24" fillId="12" borderId="1" xfId="0" applyFont="1" applyFill="1" applyBorder="1" applyAlignment="1">
      <alignment horizontal="justify" vertical="center"/>
    </xf>
    <xf numFmtId="0" fontId="24" fillId="0" borderId="1"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6" fillId="0" borderId="10" xfId="0" applyFont="1" applyBorder="1" applyAlignment="1">
      <alignment horizontal="center"/>
    </xf>
    <xf numFmtId="1" fontId="6" fillId="16" borderId="13" xfId="0" applyNumberFormat="1" applyFont="1" applyFill="1" applyBorder="1" applyAlignment="1">
      <alignment horizontal="center" vertical="center"/>
    </xf>
    <xf numFmtId="0" fontId="0" fillId="0" borderId="1" xfId="0" applyFill="1" applyBorder="1"/>
    <xf numFmtId="0" fontId="7" fillId="0" borderId="1" xfId="0" applyFont="1" applyFill="1" applyBorder="1" applyAlignment="1">
      <alignment horizontal="right"/>
    </xf>
    <xf numFmtId="0" fontId="0" fillId="0" borderId="0" xfId="0" applyFill="1"/>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0" fontId="0" fillId="0" borderId="0" xfId="0" applyNumberFormat="1" applyFont="1"/>
    <xf numFmtId="0" fontId="20" fillId="0" borderId="1" xfId="0" applyFont="1" applyFill="1" applyBorder="1" applyAlignment="1">
      <alignment horizontal="right"/>
    </xf>
    <xf numFmtId="0" fontId="34" fillId="0" borderId="10" xfId="0" applyFont="1" applyFill="1" applyBorder="1" applyAlignment="1">
      <alignment horizontal="center" vertical="center"/>
    </xf>
    <xf numFmtId="0" fontId="24" fillId="0" borderId="0" xfId="0" applyFont="1" applyAlignment="1">
      <alignment horizontal="left"/>
    </xf>
    <xf numFmtId="0" fontId="31" fillId="0" borderId="0" xfId="0" applyFont="1" applyFill="1" applyAlignment="1">
      <alignment horizontal="left"/>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 fillId="0" borderId="1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11" borderId="10"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0" fillId="0" borderId="2" xfId="0" applyFont="1" applyBorder="1" applyAlignment="1">
      <alignment horizontal="center" textRotation="90"/>
    </xf>
    <xf numFmtId="0" fontId="10" fillId="0" borderId="4" xfId="0" applyFont="1" applyBorder="1" applyAlignment="1">
      <alignment horizontal="center" textRotation="90"/>
    </xf>
    <xf numFmtId="0" fontId="10"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5" fillId="0" borderId="2" xfId="0" applyFont="1" applyBorder="1" applyAlignment="1">
      <alignment horizontal="left" textRotation="90" wrapText="1"/>
    </xf>
    <xf numFmtId="0" fontId="5" fillId="0" borderId="4" xfId="0" applyFont="1" applyBorder="1" applyAlignment="1">
      <alignment horizontal="left" textRotation="90" wrapText="1"/>
    </xf>
    <xf numFmtId="0" fontId="5" fillId="0" borderId="3" xfId="0" applyFont="1" applyBorder="1" applyAlignment="1">
      <alignment horizontal="left" textRotation="90"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27" fillId="0" borderId="7"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18" fillId="0" borderId="7"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0" fontId="6" fillId="0" borderId="5" xfId="0" applyFont="1" applyBorder="1" applyAlignment="1">
      <alignment horizontal="center"/>
    </xf>
    <xf numFmtId="0" fontId="6" fillId="0" borderId="15" xfId="0" applyFont="1" applyBorder="1" applyAlignment="1">
      <alignment horizontal="center"/>
    </xf>
    <xf numFmtId="49" fontId="18" fillId="0" borderId="2"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0" fontId="31" fillId="0" borderId="15" xfId="0" applyFont="1" applyFill="1" applyBorder="1" applyAlignment="1">
      <alignment horizontal="left"/>
    </xf>
    <xf numFmtId="0" fontId="26" fillId="0" borderId="15" xfId="0" applyFont="1" applyFill="1" applyBorder="1" applyAlignment="1">
      <alignment horizontal="left"/>
    </xf>
    <xf numFmtId="0" fontId="26" fillId="0" borderId="0" xfId="0" applyFont="1" applyFill="1" applyBorder="1" applyAlignment="1">
      <alignment horizontal="left"/>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wrapText="1"/>
    </xf>
    <xf numFmtId="0" fontId="26" fillId="0" borderId="4" xfId="0" applyFont="1" applyBorder="1"/>
    <xf numFmtId="0" fontId="26" fillId="0" borderId="3" xfId="0" applyFont="1" applyBorder="1"/>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49" fontId="9" fillId="0" borderId="2" xfId="0" applyNumberFormat="1" applyFont="1" applyBorder="1" applyAlignment="1">
      <alignment horizontal="center" vertical="center" textRotation="90" wrapText="1"/>
    </xf>
    <xf numFmtId="49" fontId="9" fillId="0" borderId="4"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0" fillId="0" borderId="16" xfId="0" applyBorder="1"/>
    <xf numFmtId="0" fontId="0" fillId="0" borderId="9" xfId="0" applyBorder="1"/>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9" fillId="7" borderId="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17" fillId="0" borderId="2"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3" xfId="0" applyFont="1" applyBorder="1" applyAlignment="1">
      <alignment horizontal="center" vertical="center" textRotation="90"/>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24" fillId="0" borderId="0" xfId="0" applyFont="1" applyFill="1" applyAlignment="1">
      <alignment horizontal="left" vertical="center" wrapText="1"/>
    </xf>
    <xf numFmtId="0" fontId="14" fillId="0" borderId="0" xfId="0" applyFont="1" applyFill="1" applyAlignment="1">
      <alignment horizontal="left"/>
    </xf>
    <xf numFmtId="0" fontId="0" fillId="0" borderId="0" xfId="0" applyFill="1" applyAlignment="1">
      <alignment horizontal="left"/>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6" fillId="0" borderId="10" xfId="0" applyFont="1" applyBorder="1" applyAlignment="1">
      <alignment horizontal="center"/>
    </xf>
    <xf numFmtId="0" fontId="6" fillId="0" borderId="9" xfId="0" applyFont="1" applyBorder="1" applyAlignment="1">
      <alignment horizontal="center"/>
    </xf>
    <xf numFmtId="0" fontId="15" fillId="0" borderId="15" xfId="0" applyFont="1" applyFill="1" applyBorder="1" applyAlignment="1">
      <alignment horizontal="left"/>
    </xf>
    <xf numFmtId="0" fontId="0" fillId="0" borderId="15" xfId="0" applyFill="1" applyBorder="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0" fillId="0" borderId="4" xfId="0" applyBorder="1"/>
    <xf numFmtId="0" fontId="2" fillId="19" borderId="10" xfId="0" applyFont="1" applyFill="1" applyBorder="1" applyAlignment="1">
      <alignment horizontal="left" vertical="center"/>
    </xf>
    <xf numFmtId="0" fontId="2" fillId="19" borderId="9" xfId="0" applyFont="1" applyFill="1" applyBorder="1" applyAlignment="1">
      <alignment horizontal="left" vertical="center"/>
    </xf>
    <xf numFmtId="0" fontId="12" fillId="0" borderId="10" xfId="0" applyFont="1" applyBorder="1" applyAlignment="1">
      <alignment horizontal="center"/>
    </xf>
    <xf numFmtId="0" fontId="12" fillId="0" borderId="9"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7794</xdr:colOff>
      <xdr:row>3</xdr:row>
      <xdr:rowOff>121747</xdr:rowOff>
    </xdr:from>
    <xdr:to>
      <xdr:col>60</xdr:col>
      <xdr:colOff>20090</xdr:colOff>
      <xdr:row>14</xdr:row>
      <xdr:rowOff>112568</xdr:rowOff>
    </xdr:to>
    <xdr:sp macro="" textlink="">
      <xdr:nvSpPr>
        <xdr:cNvPr id="2" name="Text Box 1"/>
        <xdr:cNvSpPr txBox="1">
          <a:spLocks noChangeArrowheads="1"/>
        </xdr:cNvSpPr>
      </xdr:nvSpPr>
      <xdr:spPr bwMode="auto">
        <a:xfrm>
          <a:off x="3843771" y="615315"/>
          <a:ext cx="3017001" cy="1774594"/>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Times New Roman" pitchFamily="18" charset="0"/>
              <a:cs typeface="Times New Roman" pitchFamily="18" charset="0"/>
            </a:rPr>
            <a:t>Утверждаю</a:t>
          </a: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r>
            <a:rPr lang="ru-RU" sz="1400" b="0" i="0" strike="noStrike">
              <a:solidFill>
                <a:srgbClr val="000000"/>
              </a:solidFill>
              <a:latin typeface="Times New Roman" pitchFamily="18" charset="0"/>
              <a:cs typeface="Times New Roman" pitchFamily="18" charset="0"/>
            </a:rPr>
            <a:t>___________ В.П.</a:t>
          </a:r>
          <a:r>
            <a:rPr lang="ru-RU" sz="1400" b="0" i="0" strike="noStrike" baseline="0">
              <a:solidFill>
                <a:srgbClr val="000000"/>
              </a:solidFill>
              <a:latin typeface="Times New Roman" pitchFamily="18" charset="0"/>
              <a:cs typeface="Times New Roman" pitchFamily="18" charset="0"/>
            </a:rPr>
            <a:t>Бартеньев</a:t>
          </a: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Arial Cyr"/>
          </a:endParaRPr>
        </a:p>
        <a:p>
          <a:pPr algn="ctr" rtl="1">
            <a:defRPr sz="1000"/>
          </a:pPr>
          <a:r>
            <a:rPr lang="ru-RU" sz="1400" b="0" i="0" strike="noStrike">
              <a:solidFill>
                <a:srgbClr val="000000"/>
              </a:solidFill>
              <a:latin typeface="Times New Roman" pitchFamily="18" charset="0"/>
              <a:cs typeface="Times New Roman" pitchFamily="18" charset="0"/>
            </a:rPr>
            <a:t>"  ___ "   __________ 2018 г.</a:t>
          </a:r>
        </a:p>
        <a:p>
          <a:pPr algn="ctr" rtl="1">
            <a:defRPr sz="1000"/>
          </a:pPr>
          <a:endParaRPr lang="ru-RU" sz="1400" b="0" i="0" strike="noStrike">
            <a:solidFill>
              <a:srgbClr val="000000"/>
            </a:solidFill>
            <a:latin typeface="Arial Cyr"/>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программы подготовки</a:t>
          </a:r>
          <a:r>
            <a:rPr lang="ru-RU" sz="1400" b="0" i="0" u="none" strike="noStrike" baseline="0">
              <a:solidFill>
                <a:srgbClr val="000000"/>
              </a:solidFill>
              <a:latin typeface="Times New Roman" pitchFamily="18" charset="0"/>
              <a:cs typeface="Times New Roman" pitchFamily="18" charset="0"/>
            </a:rPr>
            <a:t> специалистов среднего звена</a:t>
          </a:r>
          <a:endParaRPr lang="ru-RU" sz="1400" b="0" i="0" strike="noStrike">
            <a:solidFill>
              <a:srgbClr val="000000"/>
            </a:solidFill>
            <a:latin typeface="Times New Roman" pitchFamily="18" charset="0"/>
            <a:cs typeface="Times New Roman" pitchFamily="18" charset="0"/>
          </a:endParaRP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a:t>
          </a:r>
          <a:r>
            <a:rPr lang="ru-RU" sz="1400" b="0" i="0" baseline="0">
              <a:latin typeface="Times New Roman" pitchFamily="18" charset="0"/>
              <a:ea typeface="+mn-ea"/>
              <a:cs typeface="Times New Roman" pitchFamily="18" charset="0"/>
            </a:rPr>
            <a:t>профессионального</a:t>
          </a:r>
          <a:r>
            <a:rPr lang="ru-RU" sz="1600" b="0" i="0" baseline="0">
              <a:latin typeface="Times New Roman" pitchFamily="18" charset="0"/>
              <a:ea typeface="+mn-ea"/>
              <a:cs typeface="Times New Roman" pitchFamily="18" charset="0"/>
            </a:rPr>
            <a:t> </a:t>
          </a:r>
          <a:r>
            <a:rPr lang="ru-RU" sz="1400" b="0" i="0" u="none" strike="noStrike" baseline="0">
              <a:solidFill>
                <a:srgbClr val="000000"/>
              </a:solidFill>
              <a:latin typeface="Times New Roman" pitchFamily="18" charset="0"/>
              <a:cs typeface="Times New Roman" pitchFamily="18" charset="0"/>
            </a:rPr>
            <a:t>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43.02.06"Сервис</a:t>
          </a:r>
          <a:r>
            <a:rPr lang="ru-RU" sz="1400" b="1" i="0" u="none" strike="noStrike" baseline="0">
              <a:solidFill>
                <a:srgbClr val="000000"/>
              </a:solidFill>
              <a:latin typeface="Times New Roman" pitchFamily="18" charset="0"/>
              <a:cs typeface="Times New Roman" pitchFamily="18" charset="0"/>
            </a:rPr>
            <a:t> на транспорте (по видам транспорта)"</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Arial Cyr"/>
          </a:endParaRPr>
        </a:p>
        <a:p>
          <a:pPr algn="l" rtl="0">
            <a:defRPr sz="1000"/>
          </a:pPr>
          <a:endParaRPr lang="ru-RU" sz="1400" b="1" i="1" strike="noStrike">
            <a:solidFill>
              <a:srgbClr val="000000"/>
            </a:solidFill>
            <a:latin typeface="Arial Cyr"/>
          </a:endParaRPr>
        </a:p>
        <a:p>
          <a:pPr algn="ctr" rtl="0">
            <a:defRPr sz="1000"/>
          </a:pP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специалист</a:t>
          </a:r>
          <a:r>
            <a:rPr lang="ru-RU" sz="1400" b="1" baseline="0">
              <a:latin typeface="Times New Roman" pitchFamily="18" charset="0"/>
              <a:cs typeface="Times New Roman" pitchFamily="18" charset="0"/>
            </a:rPr>
            <a:t> по сервису на транспорте</a:t>
          </a:r>
          <a:endParaRPr lang="ru-RU" sz="1400" b="1">
            <a:latin typeface="Times New Roman" pitchFamily="18" charset="0"/>
            <a:cs typeface="Times New Roman" pitchFamily="18" charset="0"/>
          </a:endParaRP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a:t>
          </a:r>
        </a:p>
        <a:p>
          <a:r>
            <a:rPr lang="ru-RU" sz="1400">
              <a:latin typeface="Times New Roman" pitchFamily="18" charset="0"/>
              <a:cs typeface="Times New Roman" pitchFamily="18" charset="0"/>
            </a:rPr>
            <a:t>профиль подготовки - </a:t>
          </a:r>
          <a:r>
            <a:rPr lang="ru-RU" sz="1400" b="1">
              <a:latin typeface="Times New Roman" pitchFamily="18" charset="0"/>
              <a:cs typeface="Times New Roman" pitchFamily="18" charset="0"/>
            </a:rPr>
            <a:t>социально - экономический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2.График учебного процесса</a:t>
          </a:r>
        </a:p>
      </xdr:txBody>
    </xdr:sp>
    <xdr:clientData/>
  </xdr:twoCellAnchor>
  <xdr:twoCellAnchor>
    <xdr:from>
      <xdr:col>67</xdr:col>
      <xdr:colOff>72390</xdr:colOff>
      <xdr:row>0</xdr:row>
      <xdr:rowOff>53340</xdr:rowOff>
    </xdr:from>
    <xdr:to>
      <xdr:col>80</xdr:col>
      <xdr:colOff>30480</xdr:colOff>
      <xdr:row>2</xdr:row>
      <xdr:rowOff>104995</xdr:rowOff>
    </xdr:to>
    <xdr:sp macro="" textlink="">
      <xdr:nvSpPr>
        <xdr:cNvPr id="6148" name="Text Box 4"/>
        <xdr:cNvSpPr txBox="1">
          <a:spLocks noChangeArrowheads="1"/>
        </xdr:cNvSpPr>
      </xdr:nvSpPr>
      <xdr:spPr bwMode="auto">
        <a:xfrm>
          <a:off x="8054340" y="53340"/>
          <a:ext cx="1720215"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2.1</a:t>
          </a:r>
          <a:r>
            <a:rPr lang="ru-RU" sz="1100" b="1" i="0" strike="noStrike" baseline="0">
              <a:solidFill>
                <a:srgbClr val="000000"/>
              </a:solidFill>
              <a:latin typeface="Times New Roman" pitchFamily="18" charset="0"/>
              <a:cs typeface="Times New Roman" pitchFamily="18" charset="0"/>
            </a:rPr>
            <a:t> </a:t>
          </a:r>
          <a:r>
            <a:rPr lang="ru-RU" sz="1100" b="1" i="0" strike="noStrike">
              <a:solidFill>
                <a:srgbClr val="000000"/>
              </a:solidFill>
              <a:latin typeface="Times New Roman" pitchFamily="18" charset="0"/>
              <a:cs typeface="Times New Roman" pitchFamily="18" charset="0"/>
            </a:rPr>
            <a:t>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178435</xdr:rowOff>
    </xdr:from>
    <xdr:to>
      <xdr:col>15</xdr:col>
      <xdr:colOff>590550</xdr:colOff>
      <xdr:row>181</xdr:row>
      <xdr:rowOff>0</xdr:rowOff>
    </xdr:to>
    <xdr:sp macro="" textlink="">
      <xdr:nvSpPr>
        <xdr:cNvPr id="3" name="TextBox 1"/>
        <xdr:cNvSpPr txBox="1">
          <a:spLocks noChangeArrowheads="1"/>
        </xdr:cNvSpPr>
      </xdr:nvSpPr>
      <xdr:spPr bwMode="auto">
        <a:xfrm>
          <a:off x="9525" y="178435"/>
          <a:ext cx="9315450" cy="29577665"/>
        </a:xfrm>
        <a:prstGeom prst="rect">
          <a:avLst/>
        </a:prstGeom>
        <a:noFill/>
        <a:ln w="9525">
          <a:noFill/>
          <a:miter lim="800000"/>
          <a:headEnd/>
          <a:tailEnd/>
        </a:ln>
      </xdr:spPr>
      <xdr:txBody>
        <a:bodyPr vertOverflow="clip" wrap="square" lIns="91440" tIns="45720" rIns="91440" bIns="45720" anchor="t" upright="1"/>
        <a:lstStyle/>
        <a:p>
          <a:r>
            <a:rPr lang="ru-RU" sz="12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образовательного учреждения </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 следующими нормативными документами:</a:t>
          </a: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i="0" u="none">
              <a:latin typeface="Times New Roman" pitchFamily="18" charset="0"/>
              <a:ea typeface="+mn-ea"/>
              <a:cs typeface="Times New Roman" pitchFamily="18" charset="0"/>
            </a:rPr>
            <a:t>43.02.06</a:t>
          </a:r>
          <a:r>
            <a:rPr lang="ru-RU" sz="1100" b="1" i="0" u="none" baseline="0">
              <a:latin typeface="Times New Roman" pitchFamily="18" charset="0"/>
              <a:ea typeface="+mn-ea"/>
              <a:cs typeface="Times New Roman" pitchFamily="18" charset="0"/>
            </a:rPr>
            <a:t> "Сервис на транспорте (по видам транспорта)",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07.05.2014 N 470,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32767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18</a:t>
          </a:r>
          <a:r>
            <a:rPr lang="ru-RU" sz="1100" b="1" i="0" u="sng" baseline="0">
              <a:latin typeface="Times New Roman" pitchFamily="18" charset="0"/>
              <a:ea typeface="+mn-ea"/>
              <a:cs typeface="Times New Roman" pitchFamily="18" charset="0"/>
            </a:rPr>
            <a:t> июня</a:t>
          </a:r>
          <a:r>
            <a:rPr lang="ru-RU" sz="1100" b="1" i="0" u="sng">
              <a:latin typeface="Times New Roman" pitchFamily="18" charset="0"/>
              <a:ea typeface="+mn-ea"/>
              <a:cs typeface="Times New Roman" pitchFamily="18" charset="0"/>
            </a:rPr>
            <a:t> 2014г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 при максимальной нагрузке не более 54 часа в неделю. </a:t>
          </a: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p>
        <a:p>
          <a:r>
            <a:rPr lang="ru-RU" sz="1100">
              <a:latin typeface="Times New Roman" pitchFamily="18" charset="0"/>
              <a:ea typeface="+mn-ea"/>
              <a:cs typeface="Times New Roman" pitchFamily="18" charset="0"/>
            </a:rPr>
            <a:t>       Продолжительность учебной недели - пятидневная.     </a:t>
          </a: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p>
        <a:p>
          <a:r>
            <a:rPr lang="ru-RU" sz="1100">
              <a:latin typeface="Times New Roman" pitchFamily="18" charset="0"/>
              <a:ea typeface="+mn-ea"/>
              <a:cs typeface="Times New Roman" pitchFamily="18" charset="0"/>
            </a:rPr>
            <a:t>       Максимальный объем  учебной нагрузки обучающегося составляет 54 академических часа в неделю, включая все виды аудиторной и внеаудиторной учебной нагрузки.</a:t>
          </a: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a:t>
          </a:r>
        </a:p>
        <a:p>
          <a:r>
            <a:rPr lang="ru-RU" sz="1100">
              <a:latin typeface="Times New Roman" pitchFamily="18" charset="0"/>
              <a:ea typeface="+mn-ea"/>
              <a:cs typeface="Times New Roman" pitchFamily="18" charset="0"/>
            </a:rPr>
            <a:t>      Формы проведения консультаций - групповые.</a:t>
          </a: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a:t>
          </a: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a:t>
          </a: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и другие формы.</a:t>
          </a: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p>
        <a:p>
          <a:r>
            <a:rPr lang="ru-RU" sz="1100">
              <a:latin typeface="Times New Roman" pitchFamily="18" charset="0"/>
              <a:ea typeface="+mn-ea"/>
              <a:cs typeface="Times New Roman" pitchFamily="18" charset="0"/>
            </a:rPr>
            <a:t>       В 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p>
        <a:p>
          <a:r>
            <a:rPr lang="ru-RU" sz="1100">
              <a:latin typeface="Times New Roman" pitchFamily="18" charset="0"/>
              <a:ea typeface="+mn-ea"/>
              <a:cs typeface="Times New Roman" pitchFamily="18" charset="0"/>
            </a:rPr>
            <a:t>      Учебным планом предусматривается  практика в количестве 14 недель, в том числе: учебная практика – 6 недель, практика по профилю специальности – 8 недель.</a:t>
          </a: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На предпоследнем курсе в период летних каникул с юношами проводятся пятидневные учебные сборы на базе воинских частей определенных военными комиссариатами.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Практикоориентированность при освоении ППССЗ</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базовой подготовки при очной форме получения образования составляет  53,</a:t>
          </a:r>
          <a:r>
            <a:rPr lang="ru-RU" sz="1100" baseline="0">
              <a:latin typeface="Times New Roman" pitchFamily="18" charset="0"/>
              <a:ea typeface="+mn-ea"/>
              <a:cs typeface="Times New Roman" pitchFamily="18" charset="0"/>
            </a:rPr>
            <a:t> 7</a:t>
          </a:r>
          <a:r>
            <a:rPr lang="ru-RU" sz="1100">
              <a:latin typeface="Times New Roman" pitchFamily="18" charset="0"/>
              <a:ea typeface="+mn-ea"/>
              <a:cs typeface="Times New Roman" pitchFamily="18" charset="0"/>
            </a:rPr>
            <a:t> %.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3                            108         </a:t>
          </a:r>
        </a:p>
        <a:p>
          <a:pPr algn="l" rtl="1"/>
          <a:r>
            <a:rPr lang="ru-RU" sz="1100" b="0" i="0">
              <a:latin typeface="Times New Roman" pitchFamily="18" charset="0"/>
              <a:ea typeface="+mn-ea"/>
              <a:cs typeface="Times New Roman" pitchFamily="18" charset="0"/>
            </a:rPr>
            <a:t>УП.02     Учебная практика                                                                                                  2                      1                            36</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УП.04     Учебная практика                                                                                                  3                      1                            36</a:t>
          </a: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2</a:t>
          </a:r>
          <a:r>
            <a:rPr lang="ru-RU" sz="1100" b="0" i="0">
              <a:latin typeface="Times New Roman" pitchFamily="18" charset="0"/>
              <a:ea typeface="+mn-ea"/>
              <a:cs typeface="Times New Roman" pitchFamily="18" charset="0"/>
            </a:rPr>
            <a:t>                            72 </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ПП.03     Производственная практика по профилю специальности                                3                     </a:t>
          </a:r>
          <a:r>
            <a:rPr lang="ru-RU" sz="1100" b="0" i="0" baseline="0">
              <a:latin typeface="Times New Roman" pitchFamily="18" charset="0"/>
              <a:ea typeface="+mn-ea"/>
              <a:cs typeface="Times New Roman" pitchFamily="18" charset="0"/>
            </a:rPr>
            <a:t> 3</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algn="l"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endParaRPr lang="ru-RU">
            <a:latin typeface="Times New Roman" pitchFamily="18" charset="0"/>
            <a:cs typeface="Times New Roman" pitchFamily="18" charset="0"/>
          </a:endParaRP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endParaRPr lang="ru-RU">
            <a:latin typeface="Times New Roman" pitchFamily="18" charset="0"/>
            <a:cs typeface="Times New Roman" pitchFamily="18" charset="0"/>
          </a:endParaRP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ПМ.04</a:t>
          </a:r>
          <a:r>
            <a:rPr lang="ru-RU" sz="1100">
              <a:latin typeface="Times New Roman" pitchFamily="18" charset="0"/>
              <a:ea typeface="+mn-ea"/>
              <a:cs typeface="Times New Roman" pitchFamily="18" charset="0"/>
            </a:rPr>
            <a:t> предусмотрено освоение  профессии рабочего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13078 "Контроль технического состояния автотранспортных</a:t>
          </a:r>
          <a:r>
            <a:rPr lang="ru-RU" sz="1100" baseline="0">
              <a:latin typeface="Times New Roman" pitchFamily="18" charset="0"/>
              <a:ea typeface="+mn-ea"/>
              <a:cs typeface="Times New Roman" pitchFamily="18" charset="0"/>
            </a:rPr>
            <a:t> средств"</a:t>
          </a:r>
          <a:r>
            <a:rPr lang="ru-RU" sz="1100">
              <a:latin typeface="Times New Roman" pitchFamily="18" charset="0"/>
              <a:ea typeface="+mn-ea"/>
              <a:cs typeface="Times New Roman" pitchFamily="18" charset="0"/>
            </a:rPr>
            <a:t>. По результатам освоения модуля ППССЗ СПО, который включает в себя учебную практику и производственную практику (по профилю специальности), студенту</a:t>
          </a:r>
          <a:r>
            <a:rPr lang="ru-RU" sz="1100" baseline="0">
              <a:latin typeface="Times New Roman" pitchFamily="18" charset="0"/>
              <a:ea typeface="+mn-ea"/>
              <a:cs typeface="Times New Roman" pitchFamily="18" charset="0"/>
            </a:rPr>
            <a:t> присваивается квалификация "Контролер технического состояния автотранспотных средств" и выдается</a:t>
          </a:r>
          <a:r>
            <a:rPr lang="ru-RU" sz="1100">
              <a:latin typeface="Times New Roman" pitchFamily="18" charset="0"/>
              <a:ea typeface="+mn-ea"/>
              <a:cs typeface="Times New Roman" pitchFamily="18" charset="0"/>
            </a:rPr>
            <a:t> документ (свидетельство) об уровне квалификации. </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при очной форме получения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14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p>
        <a:p>
          <a:r>
            <a:rPr lang="ru-RU" sz="1100">
              <a:latin typeface="Times New Roman" pitchFamily="18" charset="0"/>
              <a:ea typeface="+mn-ea"/>
              <a:cs typeface="Times New Roman" pitchFamily="18" charset="0"/>
            </a:rPr>
            <a:t>        На самостоятельную внеаудиторную работу отводится 50% учебного времени от обязательной аудиторной нагрузки (в час.).</a:t>
          </a: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литература» и «Математика:</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алгебра и начала математического анализа, геометрия» в письменной форме, по </a:t>
          </a:r>
          <a:r>
            <a:rPr lang="ru-RU" sz="1100">
              <a:solidFill>
                <a:sysClr val="windowText" lastClr="000000"/>
              </a:solidFill>
              <a:latin typeface="Times New Roman" pitchFamily="18" charset="0"/>
              <a:ea typeface="+mn-ea"/>
              <a:cs typeface="Times New Roman" pitchFamily="18" charset="0"/>
            </a:rPr>
            <a:t>дисциплине «Экономика» в устной форме.</a:t>
          </a: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pPr algn="l" rtl="1"/>
          <a:r>
            <a:rPr lang="ru-RU" sz="1100" b="1" i="0">
              <a:latin typeface="Times New Roman" pitchFamily="18" charset="0"/>
              <a:ea typeface="+mn-ea"/>
              <a:cs typeface="Times New Roman" pitchFamily="18" charset="0"/>
            </a:rPr>
            <a:t>1.4 Формирование вариативной части ОПОП</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вариативной частей ППССЗ составляет 576 часов</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использован на увеличение объёма времени дисциплин и междисциплинарных курсов, а  так же ввода  новых  дисциплин  и МДК  ОП .05 ; ОП .08; ОП .10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ОП.11  ; ОП.12 ; МДК</a:t>
          </a:r>
          <a:r>
            <a:rPr lang="ru-RU" sz="1100" baseline="0">
              <a:latin typeface="Times New Roman" pitchFamily="18" charset="0"/>
              <a:ea typeface="+mn-ea"/>
              <a:cs typeface="Times New Roman" pitchFamily="18" charset="0"/>
            </a:rPr>
            <a:t> 02.02</a:t>
          </a:r>
          <a:r>
            <a:rPr lang="ru-RU" sz="1100">
              <a:latin typeface="Times New Roman" pitchFamily="18" charset="0"/>
              <a:ea typeface="+mn-ea"/>
              <a:cs typeface="Times New Roman" pitchFamily="18" charset="0"/>
            </a:rPr>
            <a:t>   для  получения дополнительных знаний  и  умений с учетом  современных требований  рынка:</a:t>
          </a:r>
          <a:endParaRPr lang="ru-RU">
            <a:latin typeface="Times New Roman" pitchFamily="18" charset="0"/>
            <a:cs typeface="Times New Roman" pitchFamily="18" charset="0"/>
          </a:endParaRPr>
        </a:p>
        <a:p>
          <a:pPr rtl="1"/>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ОГСЭ.01. Основы философии - 9 часов:</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ОГСЭ.02 История - 4 часа;</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ЕН.01.</a:t>
          </a:r>
          <a:r>
            <a:rPr lang="ru-RU" sz="1100" b="0" i="0" baseline="0">
              <a:latin typeface="Times New Roman" pitchFamily="18" charset="0"/>
              <a:ea typeface="+mn-ea"/>
              <a:cs typeface="Times New Roman" pitchFamily="18" charset="0"/>
            </a:rPr>
            <a:t> Математика - 4 часа</a:t>
          </a:r>
          <a:r>
            <a:rPr lang="ru-RU" sz="1100" b="0" i="0">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ОП.07.</a:t>
          </a:r>
          <a:r>
            <a:rPr lang="ru-RU" sz="1100" b="0" i="0" baseline="0">
              <a:latin typeface="Times New Roman" pitchFamily="18" charset="0"/>
              <a:ea typeface="+mn-ea"/>
              <a:cs typeface="Times New Roman" pitchFamily="18" charset="0"/>
            </a:rPr>
            <a:t> Безопасность жизнедеятельности - 9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 02.01 Организация сервиса в пунктах отправления и прибытия транспорта - 5</a:t>
          </a:r>
          <a:r>
            <a:rPr lang="ru-RU" sz="1100" b="0" i="0" baseline="0">
              <a:latin typeface="Times New Roman" pitchFamily="18" charset="0"/>
              <a:ea typeface="+mn-ea"/>
              <a:cs typeface="Times New Roman" pitchFamily="18" charset="0"/>
            </a:rPr>
            <a:t>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МДК.04.01. Контроль технического состояния автотранспортных средств-10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ОГСЭ.05 Русский язык и культура речи - 39 часов;</a:t>
          </a:r>
          <a:endParaRPr lang="ru-RU" sz="1100">
            <a:latin typeface="Times New Roman" pitchFamily="18" charset="0"/>
            <a:ea typeface="+mn-ea"/>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ОП.01 Сервисная деятельность- 76 часов;   </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ОП.05 Информационные технологии в профессиональной деятельности   - 38 часов;                                                                            </a:t>
          </a:r>
        </a:p>
        <a:p>
          <a:pPr algn="l" rtl="1"/>
          <a:r>
            <a:rPr lang="ru-RU" sz="1100" b="0" i="0" baseline="0">
              <a:solidFill>
                <a:sysClr val="windowText" lastClr="000000"/>
              </a:solidFill>
              <a:latin typeface="Times New Roman" pitchFamily="18" charset="0"/>
              <a:ea typeface="+mn-ea"/>
              <a:cs typeface="Times New Roman" pitchFamily="18" charset="0"/>
            </a:rPr>
            <a:t>- ОП.08 Маркетинг - 76 часов;                                                                                                                                                                                                                 </a:t>
          </a:r>
          <a:endParaRPr lang="ru-RU" sz="1100">
            <a:solidFill>
              <a:sysClr val="windowText" lastClr="000000"/>
            </a:solidFill>
            <a:latin typeface="Times New Roman" pitchFamily="18" charset="0"/>
            <a:ea typeface="+mn-ea"/>
            <a:cs typeface="Times New Roman" pitchFamily="18" charset="0"/>
          </a:endParaRPr>
        </a:p>
        <a:p>
          <a:pPr algn="l" rtl="1"/>
          <a:r>
            <a:rPr lang="ru-RU" sz="1100" b="0" i="0" baseline="0">
              <a:solidFill>
                <a:sysClr val="windowText" lastClr="000000"/>
              </a:solidFill>
              <a:latin typeface="Times New Roman" pitchFamily="18" charset="0"/>
              <a:ea typeface="+mn-ea"/>
              <a:cs typeface="Times New Roman" pitchFamily="18" charset="0"/>
            </a:rPr>
            <a:t>- ОП.10 Основы предпринимательсткой  деятельности, планирование карьеры и самозанятости - 69 часов;        </a:t>
          </a:r>
          <a:r>
            <a:rPr lang="ru-RU" sz="1100" b="0" i="0" baseline="0">
              <a:latin typeface="Times New Roman" pitchFamily="18" charset="0"/>
              <a:ea typeface="+mn-ea"/>
              <a:cs typeface="Times New Roman" pitchFamily="18" charset="0"/>
            </a:rPr>
            <a:t>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ОП.11 Экономика отрасли - 69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ОП.12 Психология делового общения- 76 часов.  </a:t>
          </a:r>
          <a:endParaRPr lang="ru-RU" sz="1100">
            <a:latin typeface="Times New Roman" pitchFamily="18" charset="0"/>
            <a:ea typeface="+mn-ea"/>
            <a:cs typeface="Times New Roman" pitchFamily="18" charset="0"/>
          </a:endParaRPr>
        </a:p>
        <a:p>
          <a:r>
            <a:rPr lang="ru-RU" sz="1100" b="0" i="0" baseline="0">
              <a:latin typeface="Times New Roman" pitchFamily="18" charset="0"/>
              <a:ea typeface="+mn-ea"/>
              <a:cs typeface="Times New Roman" pitchFamily="18" charset="0"/>
            </a:rPr>
            <a:t>- МДК.02.02. Организация деятельности сервисных предприятий в сфере транспорта - 92 часов.                                                  </a:t>
          </a:r>
          <a:endParaRPr lang="ru-RU" sz="1100" b="0" i="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1.5</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дисциплину,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времени, отведенный на промежуточную аттестацию, составляет не более 1 недели в семестр. Промежуточная аттестация в форме экзамена  проводится в день, освобожденный от других форм учебной нагрузки. Промежуточная аттестация в форме зачета или дифференцированного зачета  проводится за счет часов, отведенных на освоение соответствующего модуля или дисциплины. Количество экзаменов в каждом учебном году в процессе промежуточной аттестации студентов СПО по очной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форме получения образования не  превышает 8, а количество зачетов и дифференцированных зачетов – 10.</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(дипломный проект).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программы подготовки специалистов среднего по специальности  </a:t>
          </a:r>
          <a:r>
            <a:rPr lang="ru-RU" sz="1100" b="1">
              <a:latin typeface="Times New Roman" pitchFamily="18" charset="0"/>
              <a:ea typeface="+mn-ea"/>
              <a:cs typeface="Times New Roman" pitchFamily="18" charset="0"/>
            </a:rPr>
            <a:t>43.02.06</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Сервис на транспорте (по видам транспорта)"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Результаты защиты выпускной квалификационной работы определяются оценками «5-отлично», «4-хорошо», «3-удовлетворительно», «2-неудовлетворительно».	</a:t>
          </a:r>
          <a:endParaRPr lang="ru-RU">
            <a:latin typeface="Times New Roman" pitchFamily="18" charset="0"/>
            <a:cs typeface="Times New Roman" pitchFamily="18" charset="0"/>
          </a:endParaRPr>
        </a:p>
        <a:p>
          <a:pPr algn="l" rtl="1"/>
          <a:r>
            <a:rPr lang="ru-RU" sz="1100" b="0" i="0" baseline="0">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100" b="1"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Примечание: </a:t>
          </a:r>
          <a:r>
            <a:rPr kumimoji="0" lang="ru-RU" sz="110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учебный семетр для студентов группы 3С-1 длится в период с 01.09.2018 по 30.06.2019 года с перерывом на каникулы с 29.12.2018 по 11.01.2019. Теоретическое обучение завершается  22.03.2019 года. Промежуточная аттестация проводится согласно графику учебного процесса в период с 13.04.19 по 19.04.2019 г.</a:t>
          </a:r>
        </a:p>
        <a:p>
          <a:pPr algn="l" rtl="1"/>
          <a:endParaRPr lang="ru-RU" sz="1100" b="0" i="0" baseline="0">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F65"/>
  <sheetViews>
    <sheetView view="pageBreakPreview" topLeftCell="A46" zoomScale="150" zoomScaleSheetLayoutView="150" workbookViewId="0">
      <selection activeCell="T9" sqref="T9"/>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4" spans="1:84" x14ac:dyDescent="0.2">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row>
    <row r="5" spans="1:84" ht="18.75" x14ac:dyDescent="0.3">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226"/>
      <c r="BK5" s="226"/>
      <c r="BL5" s="226"/>
      <c r="BM5" s="226"/>
      <c r="BN5" s="226"/>
      <c r="BO5" s="226"/>
      <c r="BP5" s="226"/>
      <c r="BQ5" s="226"/>
      <c r="BR5" s="226"/>
      <c r="BS5" s="226"/>
      <c r="BT5" s="226"/>
      <c r="BU5" s="226"/>
      <c r="BV5" s="226"/>
      <c r="BW5" s="226"/>
      <c r="BX5" s="226"/>
      <c r="BY5" s="226"/>
      <c r="BZ5" s="226"/>
      <c r="CA5" s="226"/>
      <c r="CB5" s="226"/>
      <c r="CC5" s="226"/>
      <c r="CD5" s="226"/>
      <c r="CE5" s="226"/>
      <c r="CF5" s="226"/>
    </row>
    <row r="6" spans="1:84" ht="18.75" x14ac:dyDescent="0.3">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226"/>
      <c r="BK6" s="226"/>
      <c r="BL6" s="226"/>
      <c r="BM6" s="226"/>
      <c r="BN6" s="226"/>
      <c r="BO6" s="226"/>
      <c r="BP6" s="226"/>
      <c r="BQ6" s="226"/>
      <c r="BR6" s="226"/>
      <c r="BS6" s="226"/>
      <c r="BT6" s="226"/>
      <c r="BU6" s="226"/>
      <c r="BV6" s="226"/>
      <c r="BW6" s="226"/>
      <c r="BX6" s="226"/>
      <c r="BY6" s="226"/>
      <c r="BZ6" s="226"/>
      <c r="CA6" s="226"/>
      <c r="CB6" s="226"/>
      <c r="CC6" s="226"/>
      <c r="CD6" s="226"/>
      <c r="CE6" s="226"/>
      <c r="CF6" s="226"/>
    </row>
    <row r="7" spans="1:84" ht="18.75" x14ac:dyDescent="0.3">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226"/>
      <c r="BK7" s="226"/>
      <c r="BL7" s="226"/>
      <c r="BM7" s="226"/>
      <c r="BN7" s="226"/>
      <c r="BO7" s="226"/>
      <c r="BP7" s="226"/>
      <c r="BQ7" s="226"/>
      <c r="BR7" s="226"/>
      <c r="BS7" s="226"/>
      <c r="BT7" s="226"/>
      <c r="BU7" s="226"/>
      <c r="BV7" s="226"/>
      <c r="BW7" s="226"/>
      <c r="BX7" s="226"/>
      <c r="BY7" s="226"/>
      <c r="BZ7" s="226"/>
      <c r="CA7" s="226"/>
      <c r="CB7" s="226"/>
      <c r="CC7" s="226"/>
      <c r="CD7" s="226"/>
      <c r="CE7" s="226"/>
      <c r="CF7" s="226"/>
    </row>
    <row r="8" spans="1:84" ht="18.75" x14ac:dyDescent="0.3">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226"/>
      <c r="BK8" s="226"/>
      <c r="BL8" s="226"/>
      <c r="BM8" s="226"/>
      <c r="BN8" s="226"/>
      <c r="BO8" s="226"/>
      <c r="BP8" s="226"/>
      <c r="BQ8" s="226"/>
      <c r="BR8" s="226"/>
      <c r="BS8" s="226"/>
      <c r="BT8" s="226"/>
      <c r="BU8" s="226"/>
      <c r="BV8" s="226"/>
      <c r="BW8" s="226"/>
      <c r="BX8" s="226"/>
      <c r="BY8" s="226"/>
      <c r="BZ8" s="226"/>
      <c r="CA8" s="226"/>
      <c r="CB8" s="226"/>
      <c r="CC8" s="226"/>
      <c r="CD8" s="226"/>
      <c r="CE8" s="226"/>
      <c r="CF8" s="226"/>
    </row>
    <row r="9" spans="1:84" ht="18.75" x14ac:dyDescent="0.3">
      <c r="A9" s="226"/>
      <c r="B9" s="226"/>
      <c r="C9" s="226"/>
      <c r="D9" s="226"/>
      <c r="E9" s="226"/>
      <c r="F9" s="226"/>
      <c r="G9" s="226"/>
      <c r="H9" s="226"/>
      <c r="I9" s="226"/>
      <c r="J9" s="271"/>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226"/>
      <c r="BK9" s="226"/>
      <c r="BL9" s="226"/>
      <c r="BM9" s="226"/>
      <c r="BN9" s="226"/>
      <c r="BO9" s="226"/>
      <c r="BP9" s="226"/>
      <c r="BQ9" s="226"/>
      <c r="BR9" s="226"/>
      <c r="BS9" s="226"/>
      <c r="BT9" s="226"/>
      <c r="BU9" s="226"/>
      <c r="BV9" s="226"/>
      <c r="BW9" s="226"/>
      <c r="BX9" s="226"/>
      <c r="BY9" s="226"/>
      <c r="BZ9" s="226"/>
      <c r="CA9" s="226"/>
      <c r="CB9" s="226"/>
      <c r="CC9" s="226"/>
      <c r="CD9" s="226"/>
      <c r="CE9" s="226"/>
      <c r="CF9" s="226"/>
    </row>
    <row r="10" spans="1:84" ht="12" customHeight="1" x14ac:dyDescent="0.3">
      <c r="A10" s="226"/>
      <c r="B10" s="226"/>
      <c r="C10" s="226"/>
      <c r="D10" s="226"/>
      <c r="E10" s="226"/>
      <c r="F10" s="226"/>
      <c r="G10" s="226"/>
      <c r="H10" s="272"/>
      <c r="I10" s="272"/>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226"/>
      <c r="BK10" s="226"/>
      <c r="BL10" s="226"/>
      <c r="BM10" s="273"/>
      <c r="BN10" s="273"/>
      <c r="BO10" s="226"/>
      <c r="BP10" s="226"/>
      <c r="BQ10" s="226"/>
      <c r="BR10" s="226"/>
      <c r="BS10" s="226"/>
      <c r="BT10" s="226"/>
      <c r="BU10" s="226"/>
      <c r="BV10" s="226"/>
      <c r="BW10" s="226"/>
      <c r="BX10" s="226"/>
      <c r="BY10" s="226"/>
      <c r="BZ10" s="226"/>
      <c r="CA10" s="226"/>
      <c r="CB10" s="226"/>
      <c r="CC10" s="226"/>
      <c r="CD10" s="226"/>
      <c r="CE10" s="226"/>
      <c r="CF10" s="226"/>
    </row>
    <row r="11" spans="1:84" ht="11.25" customHeight="1" x14ac:dyDescent="0.3">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row>
    <row r="12" spans="1:84" ht="18.75" x14ac:dyDescent="0.3">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row>
    <row r="13" spans="1:84" ht="18.75" x14ac:dyDescent="0.3">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row>
    <row r="14" spans="1:84" ht="18.75" x14ac:dyDescent="0.3">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row>
    <row r="15" spans="1:84" x14ac:dyDescent="0.2">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row>
    <row r="16" spans="1:84" x14ac:dyDescent="0.2">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row>
    <row r="17" spans="1:84" x14ac:dyDescent="0.2">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row>
    <row r="18" spans="1:84" x14ac:dyDescent="0.2">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row>
    <row r="19" spans="1:84" x14ac:dyDescent="0.2">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row>
    <row r="20" spans="1:84" x14ac:dyDescent="0.2">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row>
    <row r="21" spans="1:84" ht="18.75" x14ac:dyDescent="0.3">
      <c r="A21" s="226"/>
      <c r="B21" s="226"/>
      <c r="C21" s="226"/>
      <c r="D21" s="226"/>
      <c r="E21" s="226"/>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226"/>
      <c r="BW21" s="226"/>
      <c r="BX21" s="226"/>
      <c r="BY21" s="226"/>
      <c r="BZ21" s="226"/>
      <c r="CA21" s="226"/>
      <c r="CB21" s="226"/>
      <c r="CC21" s="226"/>
      <c r="CD21" s="226"/>
      <c r="CE21" s="226"/>
      <c r="CF21" s="226"/>
    </row>
    <row r="22" spans="1:84" ht="18.75" x14ac:dyDescent="0.3">
      <c r="A22" s="226"/>
      <c r="B22" s="226"/>
      <c r="C22" s="226"/>
      <c r="D22" s="226"/>
      <c r="E22" s="226"/>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226"/>
      <c r="BW22" s="226"/>
      <c r="BX22" s="226"/>
      <c r="BY22" s="226"/>
      <c r="BZ22" s="226"/>
      <c r="CA22" s="226"/>
      <c r="CB22" s="226"/>
      <c r="CC22" s="226"/>
      <c r="CD22" s="226"/>
      <c r="CE22" s="226"/>
      <c r="CF22" s="226"/>
    </row>
    <row r="23" spans="1:84" ht="18.75" x14ac:dyDescent="0.3">
      <c r="A23" s="226"/>
      <c r="B23" s="226"/>
      <c r="C23" s="226"/>
      <c r="D23" s="226"/>
      <c r="E23" s="226"/>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226"/>
      <c r="BW23" s="226"/>
      <c r="BX23" s="226"/>
      <c r="BY23" s="226"/>
      <c r="BZ23" s="226"/>
      <c r="CA23" s="226"/>
      <c r="CB23" s="226"/>
      <c r="CC23" s="226"/>
      <c r="CD23" s="226"/>
      <c r="CE23" s="226"/>
      <c r="CF23" s="226"/>
    </row>
    <row r="24" spans="1:84" ht="23.45" customHeight="1" x14ac:dyDescent="0.3">
      <c r="A24" s="226"/>
      <c r="B24" s="226"/>
      <c r="C24" s="226"/>
      <c r="D24" s="226"/>
      <c r="E24" s="226"/>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226"/>
      <c r="BW24" s="226"/>
      <c r="BX24" s="226"/>
      <c r="BY24" s="226"/>
      <c r="BZ24" s="226"/>
      <c r="CA24" s="226"/>
      <c r="CB24" s="226"/>
      <c r="CC24" s="226"/>
      <c r="CD24" s="226"/>
      <c r="CE24" s="226"/>
      <c r="CF24" s="226"/>
    </row>
    <row r="25" spans="1:84" ht="18.75" x14ac:dyDescent="0.3">
      <c r="A25" s="226"/>
      <c r="B25" s="226"/>
      <c r="C25" s="226"/>
      <c r="D25" s="226"/>
      <c r="E25" s="226"/>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c r="CB25" s="298"/>
      <c r="CC25" s="226"/>
      <c r="CD25" s="226"/>
      <c r="CE25" s="226"/>
      <c r="CF25" s="226"/>
    </row>
    <row r="26" spans="1:84" ht="8.4499999999999993" customHeight="1" x14ac:dyDescent="0.3">
      <c r="A26" s="226"/>
      <c r="B26" s="226"/>
      <c r="C26" s="226"/>
      <c r="D26" s="226"/>
      <c r="E26" s="226"/>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226"/>
      <c r="BW26" s="226"/>
      <c r="BX26" s="226"/>
      <c r="BY26" s="226"/>
      <c r="BZ26" s="226"/>
      <c r="CA26" s="226"/>
      <c r="CB26" s="226"/>
      <c r="CC26" s="226"/>
      <c r="CD26" s="226"/>
      <c r="CE26" s="226"/>
      <c r="CF26" s="226"/>
    </row>
    <row r="27" spans="1:84" ht="18.75" x14ac:dyDescent="0.3">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26"/>
      <c r="CD27" s="226"/>
      <c r="CE27" s="226"/>
      <c r="CF27" s="226"/>
    </row>
    <row r="28" spans="1:84" ht="7.15" customHeight="1" x14ac:dyDescent="0.2">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row>
    <row r="29" spans="1:84" ht="18.75" x14ac:dyDescent="0.3">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row>
    <row r="30" spans="1:84" ht="4.1500000000000004" customHeight="1" x14ac:dyDescent="0.3">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98"/>
      <c r="BD30" s="298"/>
      <c r="BE30" s="298"/>
      <c r="BF30" s="298"/>
      <c r="BG30" s="298"/>
      <c r="BH30" s="298"/>
      <c r="BI30" s="298"/>
      <c r="BJ30" s="298"/>
      <c r="BK30" s="298"/>
      <c r="BL30" s="298"/>
      <c r="BM30" s="298"/>
      <c r="BN30" s="298"/>
      <c r="BO30" s="298"/>
      <c r="BP30" s="298"/>
      <c r="BQ30" s="298"/>
      <c r="BR30" s="152"/>
      <c r="BS30" s="152"/>
      <c r="BT30" s="152"/>
      <c r="BU30" s="152"/>
      <c r="BV30" s="152"/>
      <c r="BW30" s="152"/>
      <c r="BX30" s="226"/>
      <c r="BY30" s="226"/>
      <c r="BZ30" s="226"/>
      <c r="CA30" s="226"/>
      <c r="CB30" s="226"/>
      <c r="CC30" s="226"/>
      <c r="CD30" s="226"/>
      <c r="CE30" s="226"/>
      <c r="CF30" s="226"/>
    </row>
    <row r="31" spans="1:84" ht="18.75" x14ac:dyDescent="0.3">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26"/>
      <c r="CD31" s="226"/>
      <c r="CE31" s="226"/>
      <c r="CF31" s="226"/>
    </row>
    <row r="32" spans="1:84" x14ac:dyDescent="0.2">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row>
    <row r="33" spans="1:84" x14ac:dyDescent="0.2">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row>
    <row r="34" spans="1:84" x14ac:dyDescent="0.2">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row>
    <row r="35" spans="1:84" x14ac:dyDescent="0.2">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row>
    <row r="36" spans="1:84" x14ac:dyDescent="0.2">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row>
    <row r="37" spans="1:84" x14ac:dyDescent="0.2">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row>
    <row r="38" spans="1:84" x14ac:dyDescent="0.2">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row>
    <row r="39" spans="1:84" x14ac:dyDescent="0.2">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row>
    <row r="40" spans="1:84" x14ac:dyDescent="0.2">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row>
    <row r="41" spans="1:84" x14ac:dyDescent="0.2">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row>
    <row r="42" spans="1:84" x14ac:dyDescent="0.2">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row>
    <row r="43" spans="1:84" x14ac:dyDescent="0.2">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row>
    <row r="44" spans="1:84" x14ac:dyDescent="0.2">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row>
    <row r="45" spans="1:84" x14ac:dyDescent="0.2">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row>
    <row r="46" spans="1:84" x14ac:dyDescent="0.2">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row>
    <row r="47" spans="1:84" x14ac:dyDescent="0.2">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row>
    <row r="48" spans="1:84" x14ac:dyDescent="0.2">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row>
    <row r="49" spans="1:84" x14ac:dyDescent="0.2">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row>
    <row r="50" spans="1:84" x14ac:dyDescent="0.2">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6"/>
      <c r="BZ50" s="226"/>
      <c r="CA50" s="226"/>
      <c r="CB50" s="226"/>
      <c r="CC50" s="226"/>
      <c r="CD50" s="226"/>
      <c r="CE50" s="226"/>
      <c r="CF50" s="226"/>
    </row>
    <row r="51" spans="1:84" x14ac:dyDescent="0.2">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6"/>
      <c r="CB51" s="226"/>
      <c r="CC51" s="226"/>
      <c r="CD51" s="226"/>
      <c r="CE51" s="226"/>
      <c r="CF51" s="226"/>
    </row>
    <row r="52" spans="1:84"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6"/>
      <c r="BZ52" s="226"/>
      <c r="CA52" s="226"/>
      <c r="CB52" s="226"/>
      <c r="CC52" s="226"/>
      <c r="CD52" s="226"/>
      <c r="CE52" s="226"/>
      <c r="CF52" s="226"/>
    </row>
    <row r="53" spans="1:84"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6"/>
      <c r="BZ53" s="226"/>
      <c r="CA53" s="226"/>
      <c r="CB53" s="226"/>
      <c r="CC53" s="226"/>
      <c r="CD53" s="226"/>
      <c r="CE53" s="226"/>
      <c r="CF53" s="226"/>
    </row>
    <row r="54" spans="1:84" x14ac:dyDescent="0.2">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6"/>
      <c r="BZ54" s="226"/>
      <c r="CA54" s="226"/>
      <c r="CB54" s="226"/>
      <c r="CC54" s="226"/>
      <c r="CD54" s="226"/>
      <c r="CE54" s="226"/>
      <c r="CF54" s="226"/>
    </row>
    <row r="55" spans="1:84"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row>
    <row r="56" spans="1:84" x14ac:dyDescent="0.2">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row>
    <row r="57" spans="1:84" x14ac:dyDescent="0.2">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row>
    <row r="58" spans="1:84" x14ac:dyDescent="0.2">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row>
    <row r="59" spans="1:84" x14ac:dyDescent="0.2">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row>
    <row r="60" spans="1:84" x14ac:dyDescent="0.2">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row>
    <row r="61" spans="1:84" x14ac:dyDescent="0.2">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row>
    <row r="62" spans="1:84" x14ac:dyDescent="0.2">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row>
    <row r="63" spans="1:84" x14ac:dyDescent="0.2">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row>
    <row r="64" spans="1:84"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row>
    <row r="65" spans="1:84" x14ac:dyDescent="0.2">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G24" sqref="G24"/>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3">
      <c r="A2" s="299" t="s">
        <v>85</v>
      </c>
      <c r="B2" s="299"/>
      <c r="C2" s="299"/>
      <c r="D2" s="299"/>
      <c r="E2" s="299"/>
      <c r="F2" s="299"/>
      <c r="G2" s="299"/>
      <c r="H2" s="299"/>
      <c r="I2" s="299"/>
      <c r="J2" s="35"/>
      <c r="K2" s="35"/>
      <c r="L2" s="35"/>
    </row>
    <row r="3" spans="1:12" ht="25.9" customHeight="1" x14ac:dyDescent="0.2">
      <c r="A3" s="300" t="s">
        <v>86</v>
      </c>
      <c r="B3" s="300" t="s">
        <v>87</v>
      </c>
      <c r="C3" s="300" t="s">
        <v>88</v>
      </c>
      <c r="D3" s="302" t="s">
        <v>89</v>
      </c>
      <c r="E3" s="303"/>
      <c r="F3" s="300" t="s">
        <v>90</v>
      </c>
      <c r="G3" s="300" t="s">
        <v>91</v>
      </c>
      <c r="H3" s="300" t="s">
        <v>92</v>
      </c>
      <c r="I3" s="304" t="s">
        <v>34</v>
      </c>
    </row>
    <row r="4" spans="1:12" ht="45.6" customHeight="1" x14ac:dyDescent="0.2">
      <c r="A4" s="301"/>
      <c r="B4" s="301"/>
      <c r="C4" s="301"/>
      <c r="D4" s="274" t="s">
        <v>93</v>
      </c>
      <c r="E4" s="274" t="s">
        <v>94</v>
      </c>
      <c r="F4" s="301"/>
      <c r="G4" s="301"/>
      <c r="H4" s="301"/>
      <c r="I4" s="305"/>
    </row>
    <row r="5" spans="1:12" ht="16.149999999999999" customHeight="1" x14ac:dyDescent="0.2">
      <c r="A5" s="275" t="s">
        <v>100</v>
      </c>
      <c r="B5" s="276">
        <v>39</v>
      </c>
      <c r="C5" s="276">
        <v>0</v>
      </c>
      <c r="D5" s="277">
        <v>0</v>
      </c>
      <c r="E5" s="277"/>
      <c r="F5" s="276">
        <v>2</v>
      </c>
      <c r="G5" s="276"/>
      <c r="H5" s="276">
        <v>11</v>
      </c>
      <c r="I5" s="278">
        <f>B5+F5+H5</f>
        <v>52</v>
      </c>
    </row>
    <row r="6" spans="1:12" ht="18.75" x14ac:dyDescent="0.2">
      <c r="A6" s="275" t="s">
        <v>101</v>
      </c>
      <c r="B6" s="276">
        <v>32</v>
      </c>
      <c r="C6" s="276">
        <v>4</v>
      </c>
      <c r="D6" s="277">
        <v>3</v>
      </c>
      <c r="E6" s="277"/>
      <c r="F6" s="276">
        <v>2</v>
      </c>
      <c r="G6" s="276"/>
      <c r="H6" s="276">
        <v>11</v>
      </c>
      <c r="I6" s="278">
        <f>SUM(B6:H6)</f>
        <v>52</v>
      </c>
    </row>
    <row r="7" spans="1:12" ht="18.75" x14ac:dyDescent="0.2">
      <c r="A7" s="275" t="s">
        <v>167</v>
      </c>
      <c r="B7" s="277">
        <v>23</v>
      </c>
      <c r="C7" s="277">
        <v>2</v>
      </c>
      <c r="D7" s="277">
        <v>5</v>
      </c>
      <c r="E7" s="277">
        <v>4</v>
      </c>
      <c r="F7" s="277">
        <v>1</v>
      </c>
      <c r="G7" s="277">
        <v>6</v>
      </c>
      <c r="H7" s="277">
        <v>2</v>
      </c>
      <c r="I7" s="278">
        <f>SUM(B7:H7)</f>
        <v>43</v>
      </c>
    </row>
    <row r="8" spans="1:12" ht="18.75" x14ac:dyDescent="0.2">
      <c r="A8" s="279" t="s">
        <v>34</v>
      </c>
      <c r="B8" s="278">
        <f t="shared" ref="B8:I8" si="0">B5+B6+B7</f>
        <v>94</v>
      </c>
      <c r="C8" s="278">
        <f t="shared" si="0"/>
        <v>6</v>
      </c>
      <c r="D8" s="278">
        <f t="shared" si="0"/>
        <v>8</v>
      </c>
      <c r="E8" s="278">
        <f t="shared" si="0"/>
        <v>4</v>
      </c>
      <c r="F8" s="278">
        <f t="shared" si="0"/>
        <v>5</v>
      </c>
      <c r="G8" s="278">
        <f t="shared" si="0"/>
        <v>6</v>
      </c>
      <c r="H8" s="278">
        <f t="shared" si="0"/>
        <v>24</v>
      </c>
      <c r="I8" s="27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8"/>
  <sheetViews>
    <sheetView view="pageBreakPreview" zoomScale="150" zoomScaleNormal="125" zoomScaleSheetLayoutView="150" workbookViewId="0">
      <selection activeCell="AL28" sqref="AL28"/>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28515625" customWidth="1"/>
  </cols>
  <sheetData>
    <row r="5" spans="1:80" ht="3.75" customHeight="1" x14ac:dyDescent="0.2"/>
    <row r="6" spans="1:80" ht="15.75" customHeight="1" x14ac:dyDescent="0.2">
      <c r="A6" s="341" t="s">
        <v>25</v>
      </c>
      <c r="B6" s="309" t="s">
        <v>0</v>
      </c>
      <c r="C6" s="310"/>
      <c r="D6" s="310"/>
      <c r="E6" s="311"/>
      <c r="F6" s="344" t="s">
        <v>286</v>
      </c>
      <c r="G6" s="309" t="s">
        <v>1</v>
      </c>
      <c r="H6" s="310"/>
      <c r="I6" s="310"/>
      <c r="J6" s="323" t="s">
        <v>287</v>
      </c>
      <c r="K6" s="309" t="s">
        <v>2</v>
      </c>
      <c r="L6" s="310"/>
      <c r="M6" s="310"/>
      <c r="N6" s="311"/>
      <c r="O6" s="309" t="s">
        <v>3</v>
      </c>
      <c r="P6" s="310"/>
      <c r="Q6" s="310"/>
      <c r="R6" s="310"/>
      <c r="S6" s="310"/>
      <c r="T6" s="311"/>
      <c r="U6" s="320" t="s">
        <v>288</v>
      </c>
      <c r="V6" s="306"/>
      <c r="W6" s="309" t="s">
        <v>4</v>
      </c>
      <c r="X6" s="310"/>
      <c r="Y6" s="310"/>
      <c r="Z6" s="310"/>
      <c r="AA6" s="311"/>
      <c r="AB6" s="306" t="s">
        <v>289</v>
      </c>
      <c r="AC6" s="309" t="s">
        <v>5</v>
      </c>
      <c r="AD6" s="310"/>
      <c r="AE6" s="310"/>
      <c r="AF6" s="311"/>
      <c r="AG6" s="306" t="s">
        <v>290</v>
      </c>
      <c r="AH6" s="309" t="s">
        <v>6</v>
      </c>
      <c r="AI6" s="310"/>
      <c r="AJ6" s="310"/>
      <c r="AK6" s="310"/>
      <c r="AL6" s="310"/>
      <c r="AM6" s="310"/>
      <c r="AN6" s="310"/>
      <c r="AO6" s="311"/>
      <c r="AP6" s="318" t="s">
        <v>291</v>
      </c>
      <c r="AQ6" s="309" t="s">
        <v>7</v>
      </c>
      <c r="AR6" s="310"/>
      <c r="AS6" s="311"/>
      <c r="AT6" s="306" t="s">
        <v>292</v>
      </c>
      <c r="AU6" s="309" t="s">
        <v>8</v>
      </c>
      <c r="AV6" s="310"/>
      <c r="AW6" s="310"/>
      <c r="AX6" s="311"/>
      <c r="AY6" s="309" t="s">
        <v>9</v>
      </c>
      <c r="AZ6" s="310"/>
      <c r="BA6" s="310"/>
      <c r="BB6" s="310"/>
      <c r="BC6" s="310"/>
      <c r="BD6" s="311"/>
      <c r="BE6" s="320" t="s">
        <v>293</v>
      </c>
      <c r="BF6" s="306"/>
      <c r="BG6" s="309" t="s">
        <v>10</v>
      </c>
      <c r="BH6" s="310"/>
      <c r="BI6" s="311"/>
      <c r="BJ6" s="306" t="s">
        <v>294</v>
      </c>
      <c r="BK6" s="309" t="s">
        <v>11</v>
      </c>
      <c r="BL6" s="310"/>
      <c r="BM6" s="310"/>
      <c r="BN6" s="311"/>
      <c r="BO6" s="323" t="s">
        <v>12</v>
      </c>
      <c r="BP6" s="309" t="s">
        <v>22</v>
      </c>
      <c r="BQ6" s="311"/>
      <c r="BR6" s="318" t="s">
        <v>63</v>
      </c>
      <c r="BS6" s="354" t="s">
        <v>24</v>
      </c>
      <c r="BT6" s="355"/>
      <c r="BU6" s="355"/>
      <c r="BV6" s="355"/>
      <c r="BW6" s="355"/>
      <c r="BX6" s="351"/>
      <c r="BY6" s="348" t="s">
        <v>144</v>
      </c>
      <c r="BZ6" s="345" t="s">
        <v>61</v>
      </c>
      <c r="CA6" s="345" t="s">
        <v>13</v>
      </c>
      <c r="CB6" s="345" t="s">
        <v>14</v>
      </c>
    </row>
    <row r="7" spans="1:80" ht="12.75" customHeight="1" x14ac:dyDescent="0.2">
      <c r="A7" s="342"/>
      <c r="B7" s="312"/>
      <c r="C7" s="313"/>
      <c r="D7" s="313"/>
      <c r="E7" s="314"/>
      <c r="F7" s="307"/>
      <c r="G7" s="312"/>
      <c r="H7" s="313"/>
      <c r="I7" s="313"/>
      <c r="J7" s="323"/>
      <c r="K7" s="312"/>
      <c r="L7" s="313"/>
      <c r="M7" s="313"/>
      <c r="N7" s="314"/>
      <c r="O7" s="312"/>
      <c r="P7" s="313"/>
      <c r="Q7" s="313"/>
      <c r="R7" s="313"/>
      <c r="S7" s="313"/>
      <c r="T7" s="314"/>
      <c r="U7" s="321"/>
      <c r="V7" s="307"/>
      <c r="W7" s="312"/>
      <c r="X7" s="313"/>
      <c r="Y7" s="313"/>
      <c r="Z7" s="313"/>
      <c r="AA7" s="314"/>
      <c r="AB7" s="307"/>
      <c r="AC7" s="312"/>
      <c r="AD7" s="313"/>
      <c r="AE7" s="313"/>
      <c r="AF7" s="314"/>
      <c r="AG7" s="307"/>
      <c r="AH7" s="315"/>
      <c r="AI7" s="316"/>
      <c r="AJ7" s="316"/>
      <c r="AK7" s="316"/>
      <c r="AL7" s="316"/>
      <c r="AM7" s="316"/>
      <c r="AN7" s="316"/>
      <c r="AO7" s="317"/>
      <c r="AP7" s="324"/>
      <c r="AQ7" s="312"/>
      <c r="AR7" s="313"/>
      <c r="AS7" s="314"/>
      <c r="AT7" s="307"/>
      <c r="AU7" s="312"/>
      <c r="AV7" s="313"/>
      <c r="AW7" s="313"/>
      <c r="AX7" s="314"/>
      <c r="AY7" s="315"/>
      <c r="AZ7" s="316"/>
      <c r="BA7" s="316"/>
      <c r="BB7" s="316"/>
      <c r="BC7" s="316"/>
      <c r="BD7" s="317"/>
      <c r="BE7" s="321"/>
      <c r="BF7" s="307"/>
      <c r="BG7" s="312"/>
      <c r="BH7" s="313"/>
      <c r="BI7" s="314"/>
      <c r="BJ7" s="307"/>
      <c r="BK7" s="312"/>
      <c r="BL7" s="313"/>
      <c r="BM7" s="313"/>
      <c r="BN7" s="314"/>
      <c r="BO7" s="323"/>
      <c r="BP7" s="312"/>
      <c r="BQ7" s="314"/>
      <c r="BR7" s="324"/>
      <c r="BS7" s="356"/>
      <c r="BT7" s="357"/>
      <c r="BU7" s="357"/>
      <c r="BV7" s="357"/>
      <c r="BW7" s="357"/>
      <c r="BX7" s="352"/>
      <c r="BY7" s="349"/>
      <c r="BZ7" s="345"/>
      <c r="CA7" s="345"/>
      <c r="CB7" s="345"/>
    </row>
    <row r="8" spans="1:80" s="1" customFormat="1" ht="12.75" customHeight="1" x14ac:dyDescent="0.2">
      <c r="A8" s="342"/>
      <c r="B8" s="318" t="s">
        <v>295</v>
      </c>
      <c r="C8" s="318" t="s">
        <v>296</v>
      </c>
      <c r="D8" s="323" t="s">
        <v>16</v>
      </c>
      <c r="E8" s="318" t="s">
        <v>17</v>
      </c>
      <c r="F8" s="307"/>
      <c r="G8" s="323" t="s">
        <v>32</v>
      </c>
      <c r="H8" s="323" t="s">
        <v>15</v>
      </c>
      <c r="I8" s="323" t="s">
        <v>29</v>
      </c>
      <c r="J8" s="323"/>
      <c r="K8" s="318" t="s">
        <v>297</v>
      </c>
      <c r="L8" s="318" t="s">
        <v>298</v>
      </c>
      <c r="M8" s="318" t="s">
        <v>299</v>
      </c>
      <c r="N8" s="318" t="s">
        <v>300</v>
      </c>
      <c r="O8" s="318" t="s">
        <v>295</v>
      </c>
      <c r="P8" s="318" t="s">
        <v>296</v>
      </c>
      <c r="Q8" s="320" t="s">
        <v>16</v>
      </c>
      <c r="R8" s="306"/>
      <c r="S8" s="321" t="s">
        <v>17</v>
      </c>
      <c r="T8" s="307"/>
      <c r="U8" s="321"/>
      <c r="V8" s="307"/>
      <c r="W8" s="321" t="s">
        <v>301</v>
      </c>
      <c r="X8" s="307"/>
      <c r="Y8" s="320" t="s">
        <v>302</v>
      </c>
      <c r="Z8" s="306"/>
      <c r="AA8" s="323" t="s">
        <v>26</v>
      </c>
      <c r="AB8" s="307"/>
      <c r="AC8" s="323" t="s">
        <v>303</v>
      </c>
      <c r="AD8" s="320" t="s">
        <v>245</v>
      </c>
      <c r="AE8" s="306"/>
      <c r="AF8" s="323" t="s">
        <v>27</v>
      </c>
      <c r="AG8" s="307"/>
      <c r="AH8" s="320" t="s">
        <v>247</v>
      </c>
      <c r="AI8" s="306"/>
      <c r="AJ8" s="320" t="s">
        <v>245</v>
      </c>
      <c r="AK8" s="306"/>
      <c r="AL8" s="320" t="s">
        <v>27</v>
      </c>
      <c r="AM8" s="306"/>
      <c r="AN8" s="320" t="s">
        <v>28</v>
      </c>
      <c r="AO8" s="306"/>
      <c r="AP8" s="324"/>
      <c r="AQ8" s="323" t="s">
        <v>32</v>
      </c>
      <c r="AR8" s="323" t="s">
        <v>15</v>
      </c>
      <c r="AS8" s="361" t="s">
        <v>29</v>
      </c>
      <c r="AT8" s="307"/>
      <c r="AU8" s="323" t="s">
        <v>30</v>
      </c>
      <c r="AV8" s="323" t="s">
        <v>31</v>
      </c>
      <c r="AW8" s="318" t="s">
        <v>62</v>
      </c>
      <c r="AX8" s="318" t="s">
        <v>246</v>
      </c>
      <c r="AY8" s="318" t="s">
        <v>295</v>
      </c>
      <c r="AZ8" s="318" t="s">
        <v>296</v>
      </c>
      <c r="BA8" s="320" t="s">
        <v>16</v>
      </c>
      <c r="BB8" s="306"/>
      <c r="BC8" s="320" t="s">
        <v>17</v>
      </c>
      <c r="BD8" s="306"/>
      <c r="BE8" s="321"/>
      <c r="BF8" s="307"/>
      <c r="BG8" s="323" t="s">
        <v>32</v>
      </c>
      <c r="BH8" s="323" t="s">
        <v>15</v>
      </c>
      <c r="BI8" s="361" t="s">
        <v>29</v>
      </c>
      <c r="BJ8" s="307"/>
      <c r="BK8" s="318" t="s">
        <v>297</v>
      </c>
      <c r="BL8" s="318" t="s">
        <v>298</v>
      </c>
      <c r="BM8" s="323" t="s">
        <v>299</v>
      </c>
      <c r="BN8" s="318" t="s">
        <v>300</v>
      </c>
      <c r="BO8" s="323"/>
      <c r="BP8" s="323" t="s">
        <v>18</v>
      </c>
      <c r="BQ8" s="323" t="s">
        <v>19</v>
      </c>
      <c r="BR8" s="324"/>
      <c r="BS8" s="360"/>
      <c r="BT8" s="346" t="s">
        <v>23</v>
      </c>
      <c r="BU8" s="347" t="s">
        <v>20</v>
      </c>
      <c r="BV8" s="347" t="s">
        <v>21</v>
      </c>
      <c r="BW8" s="358" t="s">
        <v>54</v>
      </c>
      <c r="BX8" s="352"/>
      <c r="BY8" s="349"/>
      <c r="BZ8" s="345"/>
      <c r="CA8" s="345"/>
      <c r="CB8" s="345"/>
    </row>
    <row r="9" spans="1:80" s="1" customFormat="1" ht="20.25" customHeight="1" x14ac:dyDescent="0.2">
      <c r="A9" s="343"/>
      <c r="B9" s="319"/>
      <c r="C9" s="319"/>
      <c r="D9" s="323"/>
      <c r="E9" s="319"/>
      <c r="F9" s="307"/>
      <c r="G9" s="323"/>
      <c r="H9" s="323"/>
      <c r="I9" s="323"/>
      <c r="J9" s="323"/>
      <c r="K9" s="324"/>
      <c r="L9" s="324"/>
      <c r="M9" s="319"/>
      <c r="N9" s="324"/>
      <c r="O9" s="319"/>
      <c r="P9" s="324"/>
      <c r="Q9" s="321"/>
      <c r="R9" s="307"/>
      <c r="S9" s="322"/>
      <c r="T9" s="308"/>
      <c r="U9" s="321"/>
      <c r="V9" s="307"/>
      <c r="W9" s="321"/>
      <c r="X9" s="307"/>
      <c r="Y9" s="321"/>
      <c r="Z9" s="307"/>
      <c r="AA9" s="323"/>
      <c r="AB9" s="308"/>
      <c r="AC9" s="323"/>
      <c r="AD9" s="321"/>
      <c r="AE9" s="307"/>
      <c r="AF9" s="323"/>
      <c r="AG9" s="308"/>
      <c r="AH9" s="321"/>
      <c r="AI9" s="307"/>
      <c r="AJ9" s="321"/>
      <c r="AK9" s="307"/>
      <c r="AL9" s="321"/>
      <c r="AM9" s="307"/>
      <c r="AN9" s="322"/>
      <c r="AO9" s="308"/>
      <c r="AP9" s="324"/>
      <c r="AQ9" s="323"/>
      <c r="AR9" s="323"/>
      <c r="AS9" s="362"/>
      <c r="AT9" s="308"/>
      <c r="AU9" s="323"/>
      <c r="AV9" s="323"/>
      <c r="AW9" s="319"/>
      <c r="AX9" s="324"/>
      <c r="AY9" s="319"/>
      <c r="AZ9" s="324"/>
      <c r="BA9" s="321"/>
      <c r="BB9" s="307"/>
      <c r="BC9" s="322"/>
      <c r="BD9" s="308"/>
      <c r="BE9" s="321"/>
      <c r="BF9" s="307"/>
      <c r="BG9" s="323"/>
      <c r="BH9" s="323"/>
      <c r="BI9" s="362"/>
      <c r="BJ9" s="308"/>
      <c r="BK9" s="324"/>
      <c r="BL9" s="324"/>
      <c r="BM9" s="323"/>
      <c r="BN9" s="324"/>
      <c r="BO9" s="323"/>
      <c r="BP9" s="323"/>
      <c r="BQ9" s="323"/>
      <c r="BR9" s="319"/>
      <c r="BS9" s="346"/>
      <c r="BT9" s="346"/>
      <c r="BU9" s="345"/>
      <c r="BV9" s="345"/>
      <c r="BW9" s="359"/>
      <c r="BX9" s="353"/>
      <c r="BY9" s="350"/>
      <c r="BZ9" s="345"/>
      <c r="CA9" s="345"/>
      <c r="CB9" s="345"/>
    </row>
    <row r="10" spans="1:80" ht="6.75" hidden="1" customHeight="1" x14ac:dyDescent="0.2">
      <c r="A10" s="14"/>
      <c r="B10" s="261">
        <v>7</v>
      </c>
      <c r="C10" s="261"/>
      <c r="D10" s="323"/>
      <c r="E10" s="261"/>
      <c r="F10" s="307"/>
      <c r="G10" s="323"/>
      <c r="H10" s="323"/>
      <c r="I10" s="323"/>
      <c r="J10" s="323"/>
      <c r="K10" s="324"/>
      <c r="L10" s="324"/>
      <c r="M10" s="261"/>
      <c r="N10" s="324"/>
      <c r="O10" s="263"/>
      <c r="P10" s="324"/>
      <c r="Q10" s="257"/>
      <c r="R10" s="257"/>
      <c r="S10" s="258"/>
      <c r="T10" s="15"/>
      <c r="U10" s="321"/>
      <c r="V10" s="307"/>
      <c r="W10" s="321"/>
      <c r="X10" s="307"/>
      <c r="Y10" s="321"/>
      <c r="Z10" s="307"/>
      <c r="AA10" s="323"/>
      <c r="AB10" s="261"/>
      <c r="AC10" s="323"/>
      <c r="AD10" s="321"/>
      <c r="AE10" s="307"/>
      <c r="AF10" s="323"/>
      <c r="AG10" s="261"/>
      <c r="AH10" s="257"/>
      <c r="AI10" s="258"/>
      <c r="AJ10" s="321"/>
      <c r="AK10" s="307"/>
      <c r="AL10" s="321"/>
      <c r="AM10" s="307"/>
      <c r="AN10" s="258"/>
      <c r="AO10" s="261"/>
      <c r="AP10" s="324"/>
      <c r="AQ10" s="323"/>
      <c r="AR10" s="323"/>
      <c r="AS10" s="261"/>
      <c r="AT10" s="261"/>
      <c r="AU10" s="323"/>
      <c r="AV10" s="323"/>
      <c r="AW10" s="261"/>
      <c r="AX10" s="324"/>
      <c r="AY10" s="263"/>
      <c r="AZ10" s="324"/>
      <c r="BA10" s="321"/>
      <c r="BB10" s="307"/>
      <c r="BC10" s="261"/>
      <c r="BD10" s="261"/>
      <c r="BE10" s="321"/>
      <c r="BF10" s="307"/>
      <c r="BG10" s="323"/>
      <c r="BH10" s="323"/>
      <c r="BI10" s="261"/>
      <c r="BJ10" s="261"/>
      <c r="BK10" s="324"/>
      <c r="BL10" s="324"/>
      <c r="BM10" s="323"/>
      <c r="BN10" s="324"/>
      <c r="BO10" s="323"/>
      <c r="BP10" s="323"/>
      <c r="BQ10" s="323"/>
      <c r="BR10" s="16"/>
      <c r="BS10" s="346"/>
      <c r="BT10" s="263"/>
      <c r="BU10" s="345"/>
      <c r="BV10" s="345"/>
      <c r="BW10" s="264"/>
      <c r="BX10" s="264"/>
      <c r="BY10" s="264"/>
      <c r="BZ10" s="345"/>
      <c r="CA10" s="345"/>
      <c r="CB10" s="345"/>
    </row>
    <row r="11" spans="1:80" ht="12.75" hidden="1" customHeight="1" x14ac:dyDescent="0.2">
      <c r="A11" s="14"/>
      <c r="B11" s="16"/>
      <c r="C11" s="261"/>
      <c r="D11" s="323"/>
      <c r="E11" s="261"/>
      <c r="F11" s="307"/>
      <c r="G11" s="323"/>
      <c r="H11" s="323"/>
      <c r="I11" s="323"/>
      <c r="J11" s="323"/>
      <c r="K11" s="324"/>
      <c r="L11" s="324"/>
      <c r="M11" s="261"/>
      <c r="N11" s="324"/>
      <c r="O11" s="263"/>
      <c r="P11" s="324"/>
      <c r="Q11" s="257"/>
      <c r="R11" s="257"/>
      <c r="S11" s="258"/>
      <c r="T11" s="15"/>
      <c r="U11" s="321"/>
      <c r="V11" s="307"/>
      <c r="W11" s="321"/>
      <c r="X11" s="307"/>
      <c r="Y11" s="321"/>
      <c r="Z11" s="307"/>
      <c r="AA11" s="323"/>
      <c r="AB11" s="261"/>
      <c r="AC11" s="323"/>
      <c r="AD11" s="321"/>
      <c r="AE11" s="307"/>
      <c r="AF11" s="323"/>
      <c r="AG11" s="261"/>
      <c r="AH11" s="257"/>
      <c r="AI11" s="258"/>
      <c r="AJ11" s="321"/>
      <c r="AK11" s="307"/>
      <c r="AL11" s="321"/>
      <c r="AM11" s="307"/>
      <c r="AN11" s="258"/>
      <c r="AO11" s="261"/>
      <c r="AP11" s="324"/>
      <c r="AQ11" s="323"/>
      <c r="AR11" s="323"/>
      <c r="AS11" s="261"/>
      <c r="AT11" s="261"/>
      <c r="AU11" s="323"/>
      <c r="AV11" s="323"/>
      <c r="AW11" s="261"/>
      <c r="AX11" s="324"/>
      <c r="AY11" s="263"/>
      <c r="AZ11" s="324"/>
      <c r="BA11" s="321"/>
      <c r="BB11" s="307"/>
      <c r="BC11" s="261"/>
      <c r="BD11" s="261"/>
      <c r="BE11" s="321"/>
      <c r="BF11" s="307"/>
      <c r="BG11" s="323"/>
      <c r="BH11" s="323"/>
      <c r="BI11" s="261"/>
      <c r="BJ11" s="261"/>
      <c r="BK11" s="324"/>
      <c r="BL11" s="324"/>
      <c r="BM11" s="323"/>
      <c r="BN11" s="324"/>
      <c r="BO11" s="323"/>
      <c r="BP11" s="323"/>
      <c r="BQ11" s="323"/>
      <c r="BR11" s="16"/>
      <c r="BS11" s="346"/>
      <c r="BT11" s="263"/>
      <c r="BU11" s="345"/>
      <c r="BV11" s="345"/>
      <c r="BW11" s="264"/>
      <c r="BX11" s="264"/>
      <c r="BY11" s="264"/>
      <c r="BZ11" s="345"/>
      <c r="CA11" s="345"/>
      <c r="CB11" s="345"/>
    </row>
    <row r="12" spans="1:80" ht="12.75" hidden="1" customHeight="1" x14ac:dyDescent="0.2">
      <c r="A12" s="14"/>
      <c r="B12" s="16"/>
      <c r="C12" s="261"/>
      <c r="D12" s="323"/>
      <c r="E12" s="261"/>
      <c r="F12" s="307"/>
      <c r="G12" s="323"/>
      <c r="H12" s="323"/>
      <c r="I12" s="323"/>
      <c r="J12" s="323"/>
      <c r="K12" s="324"/>
      <c r="L12" s="324"/>
      <c r="M12" s="261"/>
      <c r="N12" s="324"/>
      <c r="O12" s="263"/>
      <c r="P12" s="324"/>
      <c r="Q12" s="257"/>
      <c r="R12" s="257"/>
      <c r="S12" s="258"/>
      <c r="T12" s="15"/>
      <c r="U12" s="321"/>
      <c r="V12" s="307"/>
      <c r="W12" s="321"/>
      <c r="X12" s="307"/>
      <c r="Y12" s="321"/>
      <c r="Z12" s="307"/>
      <c r="AA12" s="323"/>
      <c r="AB12" s="261"/>
      <c r="AC12" s="323"/>
      <c r="AD12" s="321"/>
      <c r="AE12" s="307"/>
      <c r="AF12" s="323"/>
      <c r="AG12" s="261"/>
      <c r="AH12" s="257"/>
      <c r="AI12" s="258"/>
      <c r="AJ12" s="321"/>
      <c r="AK12" s="307"/>
      <c r="AL12" s="321"/>
      <c r="AM12" s="307"/>
      <c r="AN12" s="258"/>
      <c r="AO12" s="261"/>
      <c r="AP12" s="324"/>
      <c r="AQ12" s="323"/>
      <c r="AR12" s="323"/>
      <c r="AS12" s="261"/>
      <c r="AT12" s="261"/>
      <c r="AU12" s="323"/>
      <c r="AV12" s="323"/>
      <c r="AW12" s="261"/>
      <c r="AX12" s="324"/>
      <c r="AY12" s="263"/>
      <c r="AZ12" s="324"/>
      <c r="BA12" s="321"/>
      <c r="BB12" s="307"/>
      <c r="BC12" s="261"/>
      <c r="BD12" s="261"/>
      <c r="BE12" s="321"/>
      <c r="BF12" s="307"/>
      <c r="BG12" s="323"/>
      <c r="BH12" s="323"/>
      <c r="BI12" s="261"/>
      <c r="BJ12" s="261"/>
      <c r="BK12" s="324"/>
      <c r="BL12" s="324"/>
      <c r="BM12" s="323"/>
      <c r="BN12" s="324"/>
      <c r="BO12" s="323"/>
      <c r="BP12" s="323"/>
      <c r="BQ12" s="323"/>
      <c r="BR12" s="16"/>
      <c r="BS12" s="346"/>
      <c r="BT12" s="263"/>
      <c r="BU12" s="345"/>
      <c r="BV12" s="345"/>
      <c r="BW12" s="264"/>
      <c r="BX12" s="264"/>
      <c r="BY12" s="264"/>
      <c r="BZ12" s="345"/>
      <c r="CA12" s="345"/>
      <c r="CB12" s="345"/>
    </row>
    <row r="13" spans="1:80" ht="12.75" hidden="1" customHeight="1" x14ac:dyDescent="0.2">
      <c r="A13" s="14"/>
      <c r="B13" s="16"/>
      <c r="C13" s="261"/>
      <c r="D13" s="323"/>
      <c r="E13" s="261"/>
      <c r="F13" s="307"/>
      <c r="G13" s="323"/>
      <c r="H13" s="323"/>
      <c r="I13" s="323"/>
      <c r="J13" s="323"/>
      <c r="K13" s="324"/>
      <c r="L13" s="324"/>
      <c r="M13" s="261"/>
      <c r="N13" s="324"/>
      <c r="O13" s="263"/>
      <c r="P13" s="324"/>
      <c r="Q13" s="257"/>
      <c r="R13" s="257"/>
      <c r="S13" s="258"/>
      <c r="T13" s="15"/>
      <c r="U13" s="321"/>
      <c r="V13" s="307"/>
      <c r="W13" s="321"/>
      <c r="X13" s="307"/>
      <c r="Y13" s="321"/>
      <c r="Z13" s="307"/>
      <c r="AA13" s="323"/>
      <c r="AB13" s="261"/>
      <c r="AC13" s="323"/>
      <c r="AD13" s="321"/>
      <c r="AE13" s="307"/>
      <c r="AF13" s="323"/>
      <c r="AG13" s="261"/>
      <c r="AH13" s="257"/>
      <c r="AI13" s="258"/>
      <c r="AJ13" s="321"/>
      <c r="AK13" s="307"/>
      <c r="AL13" s="321"/>
      <c r="AM13" s="307"/>
      <c r="AN13" s="258"/>
      <c r="AO13" s="261"/>
      <c r="AP13" s="324"/>
      <c r="AQ13" s="323"/>
      <c r="AR13" s="323"/>
      <c r="AS13" s="261"/>
      <c r="AT13" s="261"/>
      <c r="AU13" s="323"/>
      <c r="AV13" s="323"/>
      <c r="AW13" s="261"/>
      <c r="AX13" s="324"/>
      <c r="AY13" s="263"/>
      <c r="AZ13" s="324"/>
      <c r="BA13" s="321"/>
      <c r="BB13" s="307"/>
      <c r="BC13" s="261"/>
      <c r="BD13" s="261"/>
      <c r="BE13" s="321"/>
      <c r="BF13" s="307"/>
      <c r="BG13" s="323"/>
      <c r="BH13" s="323"/>
      <c r="BI13" s="261"/>
      <c r="BJ13" s="261"/>
      <c r="BK13" s="324"/>
      <c r="BL13" s="324"/>
      <c r="BM13" s="323"/>
      <c r="BN13" s="324"/>
      <c r="BO13" s="323"/>
      <c r="BP13" s="323"/>
      <c r="BQ13" s="323"/>
      <c r="BR13" s="16"/>
      <c r="BS13" s="346"/>
      <c r="BT13" s="263"/>
      <c r="BU13" s="345"/>
      <c r="BV13" s="345"/>
      <c r="BW13" s="264"/>
      <c r="BX13" s="264"/>
      <c r="BY13" s="264"/>
      <c r="BZ13" s="345"/>
      <c r="CA13" s="345"/>
      <c r="CB13" s="345"/>
    </row>
    <row r="14" spans="1:80" ht="12.75" hidden="1" customHeight="1" x14ac:dyDescent="0.2">
      <c r="A14" s="14"/>
      <c r="B14" s="16"/>
      <c r="C14" s="261"/>
      <c r="D14" s="323"/>
      <c r="E14" s="261"/>
      <c r="F14" s="307"/>
      <c r="G14" s="323"/>
      <c r="H14" s="323"/>
      <c r="I14" s="323"/>
      <c r="J14" s="323"/>
      <c r="K14" s="324"/>
      <c r="L14" s="324"/>
      <c r="M14" s="261"/>
      <c r="N14" s="324"/>
      <c r="O14" s="263"/>
      <c r="P14" s="324"/>
      <c r="Q14" s="257"/>
      <c r="R14" s="257"/>
      <c r="S14" s="258"/>
      <c r="T14" s="15"/>
      <c r="U14" s="321"/>
      <c r="V14" s="307"/>
      <c r="W14" s="321"/>
      <c r="X14" s="307"/>
      <c r="Y14" s="321"/>
      <c r="Z14" s="307"/>
      <c r="AA14" s="323"/>
      <c r="AB14" s="261"/>
      <c r="AC14" s="323"/>
      <c r="AD14" s="321"/>
      <c r="AE14" s="307"/>
      <c r="AF14" s="323"/>
      <c r="AG14" s="261"/>
      <c r="AH14" s="257"/>
      <c r="AI14" s="258"/>
      <c r="AJ14" s="321"/>
      <c r="AK14" s="307"/>
      <c r="AL14" s="321"/>
      <c r="AM14" s="307"/>
      <c r="AN14" s="258"/>
      <c r="AO14" s="261"/>
      <c r="AP14" s="324"/>
      <c r="AQ14" s="323"/>
      <c r="AR14" s="323"/>
      <c r="AS14" s="261"/>
      <c r="AT14" s="261"/>
      <c r="AU14" s="323"/>
      <c r="AV14" s="323"/>
      <c r="AW14" s="261"/>
      <c r="AX14" s="324"/>
      <c r="AY14" s="263"/>
      <c r="AZ14" s="324"/>
      <c r="BA14" s="321"/>
      <c r="BB14" s="307"/>
      <c r="BC14" s="261"/>
      <c r="BD14" s="261"/>
      <c r="BE14" s="321"/>
      <c r="BF14" s="307"/>
      <c r="BG14" s="323"/>
      <c r="BH14" s="323"/>
      <c r="BI14" s="261"/>
      <c r="BJ14" s="261"/>
      <c r="BK14" s="324"/>
      <c r="BL14" s="324"/>
      <c r="BM14" s="323"/>
      <c r="BN14" s="324"/>
      <c r="BO14" s="323"/>
      <c r="BP14" s="323"/>
      <c r="BQ14" s="323"/>
      <c r="BR14" s="16"/>
      <c r="BS14" s="346"/>
      <c r="BT14" s="263"/>
      <c r="BU14" s="345"/>
      <c r="BV14" s="345"/>
      <c r="BW14" s="264"/>
      <c r="BX14" s="264"/>
      <c r="BY14" s="264"/>
      <c r="BZ14" s="345"/>
      <c r="CA14" s="345"/>
      <c r="CB14" s="345"/>
    </row>
    <row r="15" spans="1:80" ht="12.75" hidden="1" customHeight="1" x14ac:dyDescent="0.2">
      <c r="A15" s="14"/>
      <c r="B15" s="16"/>
      <c r="C15" s="261"/>
      <c r="D15" s="323"/>
      <c r="E15" s="261"/>
      <c r="F15" s="308"/>
      <c r="G15" s="323"/>
      <c r="H15" s="323"/>
      <c r="I15" s="323"/>
      <c r="J15" s="323"/>
      <c r="K15" s="319"/>
      <c r="L15" s="319"/>
      <c r="M15" s="261"/>
      <c r="N15" s="319"/>
      <c r="O15" s="262"/>
      <c r="P15" s="319"/>
      <c r="Q15" s="259"/>
      <c r="R15" s="259"/>
      <c r="S15" s="260"/>
      <c r="T15" s="15"/>
      <c r="U15" s="322"/>
      <c r="V15" s="308"/>
      <c r="W15" s="322"/>
      <c r="X15" s="308"/>
      <c r="Y15" s="322"/>
      <c r="Z15" s="308"/>
      <c r="AA15" s="323"/>
      <c r="AB15" s="261"/>
      <c r="AC15" s="323"/>
      <c r="AD15" s="322"/>
      <c r="AE15" s="308"/>
      <c r="AF15" s="323"/>
      <c r="AG15" s="261"/>
      <c r="AH15" s="259"/>
      <c r="AI15" s="260"/>
      <c r="AJ15" s="322"/>
      <c r="AK15" s="308"/>
      <c r="AL15" s="322"/>
      <c r="AM15" s="308"/>
      <c r="AN15" s="260"/>
      <c r="AO15" s="261"/>
      <c r="AP15" s="319"/>
      <c r="AQ15" s="323"/>
      <c r="AR15" s="323"/>
      <c r="AS15" s="261"/>
      <c r="AT15" s="261"/>
      <c r="AU15" s="323"/>
      <c r="AV15" s="323"/>
      <c r="AW15" s="261"/>
      <c r="AX15" s="319"/>
      <c r="AY15" s="262"/>
      <c r="AZ15" s="319"/>
      <c r="BA15" s="322"/>
      <c r="BB15" s="308"/>
      <c r="BC15" s="261"/>
      <c r="BD15" s="261"/>
      <c r="BE15" s="322"/>
      <c r="BF15" s="308"/>
      <c r="BG15" s="323"/>
      <c r="BH15" s="323"/>
      <c r="BI15" s="261"/>
      <c r="BJ15" s="261"/>
      <c r="BK15" s="319"/>
      <c r="BL15" s="319"/>
      <c r="BM15" s="323"/>
      <c r="BN15" s="319"/>
      <c r="BO15" s="323"/>
      <c r="BP15" s="323"/>
      <c r="BQ15" s="323"/>
      <c r="BR15" s="16"/>
      <c r="BS15" s="347"/>
      <c r="BT15" s="262"/>
      <c r="BU15" s="345"/>
      <c r="BV15" s="345"/>
      <c r="BW15" s="264"/>
      <c r="BX15" s="264"/>
      <c r="BY15" s="264"/>
      <c r="BZ15" s="345"/>
      <c r="CA15" s="345"/>
      <c r="CB15" s="345"/>
    </row>
    <row r="16" spans="1:80" s="22" customFormat="1" ht="11.45" customHeight="1" x14ac:dyDescent="0.2">
      <c r="A16" s="3">
        <v>1</v>
      </c>
      <c r="B16" s="10"/>
      <c r="C16" s="10"/>
      <c r="D16" s="10"/>
      <c r="E16" s="10"/>
      <c r="F16" s="10"/>
      <c r="G16" s="10"/>
      <c r="H16" s="10"/>
      <c r="I16" s="10"/>
      <c r="J16" s="10"/>
      <c r="K16" s="10">
        <v>17</v>
      </c>
      <c r="L16" s="10"/>
      <c r="M16" s="10"/>
      <c r="N16" s="10"/>
      <c r="O16" s="10"/>
      <c r="P16" s="10"/>
      <c r="Q16" s="331"/>
      <c r="R16" s="332"/>
      <c r="S16" s="333" t="s">
        <v>307</v>
      </c>
      <c r="T16" s="334"/>
      <c r="U16" s="335"/>
      <c r="V16" s="336"/>
      <c r="W16" s="337"/>
      <c r="X16" s="338"/>
      <c r="Y16" s="325"/>
      <c r="Z16" s="326"/>
      <c r="AA16" s="42"/>
      <c r="AB16" s="42"/>
      <c r="AC16" s="42"/>
      <c r="AD16" s="325">
        <v>22</v>
      </c>
      <c r="AE16" s="326"/>
      <c r="AF16" s="10"/>
      <c r="AG16" s="10"/>
      <c r="AH16" s="327"/>
      <c r="AI16" s="328"/>
      <c r="AJ16" s="327"/>
      <c r="AK16" s="328"/>
      <c r="AL16" s="367"/>
      <c r="AM16" s="368"/>
      <c r="AN16" s="327"/>
      <c r="AO16" s="328"/>
      <c r="AP16" s="10"/>
      <c r="AQ16" s="10"/>
      <c r="AR16" s="10"/>
      <c r="AS16" s="45"/>
      <c r="AT16" s="10"/>
      <c r="AU16" s="10"/>
      <c r="AV16" s="10"/>
      <c r="AW16" s="107"/>
      <c r="AX16" s="42"/>
      <c r="AY16" s="42"/>
      <c r="AZ16" s="290" t="s">
        <v>307</v>
      </c>
      <c r="BA16" s="365"/>
      <c r="BB16" s="366"/>
      <c r="BC16" s="365"/>
      <c r="BD16" s="366"/>
      <c r="BE16" s="337"/>
      <c r="BF16" s="338"/>
      <c r="BG16" s="46"/>
      <c r="BH16" s="46"/>
      <c r="BI16" s="46"/>
      <c r="BJ16" s="46"/>
      <c r="BK16" s="46"/>
      <c r="BL16" s="46"/>
      <c r="BM16" s="46"/>
      <c r="BN16" s="46"/>
      <c r="BO16" s="2">
        <v>1</v>
      </c>
      <c r="BP16" s="34">
        <f>K16+AD16</f>
        <v>39</v>
      </c>
      <c r="BQ16" s="3"/>
      <c r="BR16" s="3">
        <v>2</v>
      </c>
      <c r="BS16" s="3"/>
      <c r="BT16" s="3"/>
      <c r="BU16" s="3"/>
      <c r="BV16" s="3"/>
      <c r="BW16" s="3"/>
      <c r="BX16" s="3"/>
      <c r="BY16" s="3"/>
      <c r="BZ16" s="3"/>
      <c r="CA16" s="23">
        <v>11</v>
      </c>
      <c r="CB16" s="23">
        <f>SUM(BP16:CA16)</f>
        <v>52</v>
      </c>
    </row>
    <row r="17" spans="1:80" s="22" customFormat="1" ht="11.45" customHeight="1" x14ac:dyDescent="0.2">
      <c r="A17" s="3">
        <v>2</v>
      </c>
      <c r="B17" s="10"/>
      <c r="C17" s="10"/>
      <c r="D17" s="10"/>
      <c r="E17" s="10"/>
      <c r="F17" s="10"/>
      <c r="G17" s="10"/>
      <c r="H17" s="10"/>
      <c r="I17" s="10"/>
      <c r="J17" s="10"/>
      <c r="K17" s="10">
        <v>13</v>
      </c>
      <c r="L17" s="10"/>
      <c r="M17" s="10"/>
      <c r="N17" s="2" t="s">
        <v>307</v>
      </c>
      <c r="O17" s="44" t="s">
        <v>141</v>
      </c>
      <c r="P17" s="44" t="s">
        <v>141</v>
      </c>
      <c r="Q17" s="329" t="s">
        <v>141</v>
      </c>
      <c r="R17" s="330"/>
      <c r="S17" s="339"/>
      <c r="T17" s="340"/>
      <c r="U17" s="335"/>
      <c r="V17" s="336"/>
      <c r="W17" s="337"/>
      <c r="X17" s="338"/>
      <c r="Y17" s="325"/>
      <c r="Z17" s="326"/>
      <c r="AA17" s="42"/>
      <c r="AB17" s="42"/>
      <c r="AC17" s="42"/>
      <c r="AD17" s="325">
        <v>19</v>
      </c>
      <c r="AE17" s="326"/>
      <c r="AF17" s="10"/>
      <c r="AG17" s="10"/>
      <c r="AH17" s="327"/>
      <c r="AI17" s="328"/>
      <c r="AJ17" s="327"/>
      <c r="AK17" s="328"/>
      <c r="AL17" s="367"/>
      <c r="AM17" s="368"/>
      <c r="AN17" s="327"/>
      <c r="AO17" s="328"/>
      <c r="AP17" s="10"/>
      <c r="AQ17" s="10"/>
      <c r="AR17" s="10"/>
      <c r="AS17" s="45"/>
      <c r="AT17" s="10"/>
      <c r="AU17" s="10"/>
      <c r="AV17" s="10"/>
      <c r="AW17" s="293" t="s">
        <v>307</v>
      </c>
      <c r="AX17" s="44" t="s">
        <v>141</v>
      </c>
      <c r="AY17" s="44" t="s">
        <v>60</v>
      </c>
      <c r="AZ17" s="44" t="s">
        <v>60</v>
      </c>
      <c r="BA17" s="369" t="s">
        <v>60</v>
      </c>
      <c r="BB17" s="370"/>
      <c r="BC17" s="339"/>
      <c r="BD17" s="340"/>
      <c r="BE17" s="337"/>
      <c r="BF17" s="338"/>
      <c r="BG17" s="46"/>
      <c r="BH17" s="46"/>
      <c r="BI17" s="46"/>
      <c r="BJ17" s="46"/>
      <c r="BK17" s="46"/>
      <c r="BL17" s="46"/>
      <c r="BM17" s="46"/>
      <c r="BN17" s="46"/>
      <c r="BO17" s="2">
        <v>2</v>
      </c>
      <c r="BP17" s="34">
        <f>K17+AD17</f>
        <v>32</v>
      </c>
      <c r="BQ17" s="3"/>
      <c r="BR17" s="3">
        <v>2</v>
      </c>
      <c r="BS17" s="3"/>
      <c r="BT17" s="3">
        <v>4</v>
      </c>
      <c r="BU17" s="3">
        <v>3</v>
      </c>
      <c r="BV17" s="3"/>
      <c r="BW17" s="3"/>
      <c r="BX17" s="3"/>
      <c r="BY17" s="3"/>
      <c r="BZ17" s="3"/>
      <c r="CA17" s="23">
        <v>11</v>
      </c>
      <c r="CB17" s="23">
        <f>SUM(BP17:CA17)</f>
        <v>52</v>
      </c>
    </row>
    <row r="18" spans="1:80" ht="12.6" customHeight="1" x14ac:dyDescent="0.2">
      <c r="A18" s="3">
        <v>3</v>
      </c>
      <c r="B18" s="43"/>
      <c r="C18" s="43"/>
      <c r="D18" s="43"/>
      <c r="E18" s="43"/>
      <c r="F18" s="43"/>
      <c r="G18" s="43"/>
      <c r="H18" s="43"/>
      <c r="I18" s="43"/>
      <c r="J18" s="43"/>
      <c r="K18" s="43"/>
      <c r="L18" s="43"/>
      <c r="M18" s="43"/>
      <c r="N18" s="43"/>
      <c r="O18" s="49" t="s">
        <v>141</v>
      </c>
      <c r="P18" s="49" t="s">
        <v>60</v>
      </c>
      <c r="Q18" s="329" t="s">
        <v>60</v>
      </c>
      <c r="R18" s="330"/>
      <c r="S18" s="329" t="s">
        <v>60</v>
      </c>
      <c r="T18" s="330"/>
      <c r="U18" s="255"/>
      <c r="V18" s="256"/>
      <c r="W18" s="337"/>
      <c r="X18" s="338"/>
      <c r="Y18" s="133"/>
      <c r="Z18" s="108"/>
      <c r="AA18" s="2"/>
      <c r="AB18" s="2"/>
      <c r="AC18" s="2"/>
      <c r="AD18" s="327">
        <v>23</v>
      </c>
      <c r="AE18" s="328"/>
      <c r="AF18" s="2"/>
      <c r="AG18" s="2"/>
      <c r="AH18" s="327"/>
      <c r="AI18" s="328"/>
      <c r="AJ18" s="325"/>
      <c r="AK18" s="326"/>
      <c r="AL18" s="325" t="s">
        <v>307</v>
      </c>
      <c r="AM18" s="326"/>
      <c r="AN18" s="329" t="s">
        <v>141</v>
      </c>
      <c r="AO18" s="330"/>
      <c r="AP18" s="57" t="s">
        <v>60</v>
      </c>
      <c r="AQ18" s="49" t="s">
        <v>60</v>
      </c>
      <c r="AR18" s="151"/>
      <c r="AS18" s="26" t="s">
        <v>47</v>
      </c>
      <c r="AT18" s="26" t="s">
        <v>47</v>
      </c>
      <c r="AU18" s="49" t="s">
        <v>47</v>
      </c>
      <c r="AV18" s="49" t="s">
        <v>47</v>
      </c>
      <c r="AW18" s="27"/>
      <c r="AX18" s="27"/>
      <c r="AY18" s="27"/>
      <c r="AZ18" s="27"/>
      <c r="BA18" s="363"/>
      <c r="BB18" s="364"/>
      <c r="BC18" s="363"/>
      <c r="BD18" s="364"/>
      <c r="BE18" s="327"/>
      <c r="BF18" s="328"/>
      <c r="BG18" s="2"/>
      <c r="BH18" s="2"/>
      <c r="BI18" s="2"/>
      <c r="BJ18" s="2"/>
      <c r="BK18" s="2"/>
      <c r="BL18" s="2"/>
      <c r="BM18" s="2"/>
      <c r="BN18" s="2"/>
      <c r="BO18" s="2">
        <v>3</v>
      </c>
      <c r="BP18" s="34">
        <f>K18+AD18</f>
        <v>23</v>
      </c>
      <c r="BQ18" s="4"/>
      <c r="BR18" s="3">
        <v>1</v>
      </c>
      <c r="BS18" s="3"/>
      <c r="BT18" s="3">
        <v>2</v>
      </c>
      <c r="BU18" s="3">
        <v>5</v>
      </c>
      <c r="BV18" s="3">
        <v>4</v>
      </c>
      <c r="BW18" s="3"/>
      <c r="BX18" s="3"/>
      <c r="BY18" s="3">
        <v>2</v>
      </c>
      <c r="BZ18" s="3">
        <v>4</v>
      </c>
      <c r="CA18" s="23">
        <v>2</v>
      </c>
      <c r="CB18" s="23">
        <f>SUM(BP18:CA18)</f>
        <v>43</v>
      </c>
    </row>
    <row r="19" spans="1:80" ht="10.15" customHeight="1" x14ac:dyDescent="0.2">
      <c r="A19" s="15"/>
      <c r="B19" s="15"/>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5"/>
      <c r="BP19" s="50">
        <f>SUM(BP16:BP18)</f>
        <v>94</v>
      </c>
      <c r="BQ19" s="50"/>
      <c r="BR19" s="50">
        <f t="shared" ref="BR19:CA19" si="0">SUM(BR16:BR18)</f>
        <v>5</v>
      </c>
      <c r="BS19" s="50">
        <f t="shared" si="0"/>
        <v>0</v>
      </c>
      <c r="BT19" s="50">
        <f t="shared" si="0"/>
        <v>6</v>
      </c>
      <c r="BU19" s="50">
        <f t="shared" si="0"/>
        <v>8</v>
      </c>
      <c r="BV19" s="50">
        <f t="shared" si="0"/>
        <v>4</v>
      </c>
      <c r="BW19" s="50"/>
      <c r="BX19" s="50">
        <f t="shared" si="0"/>
        <v>0</v>
      </c>
      <c r="BY19" s="50">
        <f t="shared" si="0"/>
        <v>2</v>
      </c>
      <c r="BZ19" s="50">
        <f t="shared" si="0"/>
        <v>4</v>
      </c>
      <c r="CA19" s="50">
        <f t="shared" si="0"/>
        <v>24</v>
      </c>
      <c r="CB19" s="50">
        <f>CB16+CB17+CB18</f>
        <v>147</v>
      </c>
    </row>
    <row r="20" spans="1:80" ht="9" customHeight="1" x14ac:dyDescent="0.2">
      <c r="A20" s="15"/>
      <c r="B20" s="18"/>
      <c r="C20" s="19"/>
      <c r="D20" s="19" t="s">
        <v>48</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5"/>
      <c r="BP20" s="15"/>
      <c r="BQ20" s="15"/>
      <c r="BR20" s="15"/>
      <c r="BS20" s="15"/>
      <c r="BT20" s="15"/>
      <c r="BU20" s="15"/>
      <c r="BV20" s="15"/>
      <c r="BW20" s="15"/>
      <c r="BX20" s="15"/>
      <c r="BY20" s="15"/>
      <c r="BZ20" s="15"/>
      <c r="CA20" s="15"/>
      <c r="CB20" s="15"/>
    </row>
    <row r="21" spans="1:80" ht="9" customHeight="1" x14ac:dyDescent="0.2">
      <c r="A21" s="20"/>
      <c r="B21" s="21" t="s">
        <v>49</v>
      </c>
      <c r="C21" s="19"/>
      <c r="D21" s="19"/>
      <c r="E21" s="15"/>
      <c r="F21" s="15"/>
      <c r="G21" s="19"/>
      <c r="H21" s="19"/>
      <c r="I21" s="19"/>
      <c r="J21" s="19"/>
      <c r="K21" s="19"/>
      <c r="L21" s="24"/>
      <c r="M21" s="21" t="s">
        <v>51</v>
      </c>
      <c r="N21" s="19"/>
      <c r="O21" s="19"/>
      <c r="P21" s="19"/>
      <c r="Q21" s="19"/>
      <c r="R21" s="19"/>
      <c r="S21" s="19"/>
      <c r="T21" s="19"/>
      <c r="U21" s="15"/>
      <c r="V21" s="15"/>
      <c r="W21" s="15"/>
      <c r="X21" s="15"/>
      <c r="Y21" s="19"/>
      <c r="Z21" s="19"/>
      <c r="AA21" s="19"/>
      <c r="AB21" s="19"/>
      <c r="AC21" s="15"/>
      <c r="AD21" s="29" t="s">
        <v>47</v>
      </c>
      <c r="AE21" s="32"/>
      <c r="AF21" s="21" t="s">
        <v>53</v>
      </c>
      <c r="AG21" s="19"/>
      <c r="AH21" s="19"/>
      <c r="AI21" s="19"/>
      <c r="AJ21" s="19"/>
      <c r="AK21" s="17"/>
      <c r="AL21" s="17"/>
      <c r="AM21" s="17"/>
      <c r="AN21" s="17"/>
      <c r="AO21" s="17"/>
      <c r="AP21" s="17"/>
      <c r="AQ21" s="17"/>
      <c r="AR21" s="15"/>
      <c r="AS21" s="15"/>
      <c r="AT21" s="28"/>
      <c r="AU21" s="21" t="s">
        <v>142</v>
      </c>
      <c r="AV21" s="15"/>
      <c r="AW21" s="17"/>
      <c r="AX21" s="17"/>
      <c r="AY21" s="15"/>
      <c r="AZ21" s="15"/>
      <c r="BA21" s="17"/>
      <c r="BB21" s="17"/>
      <c r="BC21" s="17"/>
      <c r="BD21" s="17"/>
      <c r="BE21" s="17"/>
      <c r="BF21" s="17"/>
      <c r="BG21" s="15"/>
      <c r="BH21" s="15"/>
      <c r="BI21" s="17"/>
      <c r="BJ21" s="17"/>
      <c r="BK21" s="25"/>
      <c r="BL21" s="21" t="s">
        <v>143</v>
      </c>
      <c r="BM21" s="17"/>
      <c r="BN21" s="17"/>
      <c r="BO21" s="15"/>
      <c r="BP21" s="15"/>
      <c r="BQ21" s="15"/>
      <c r="BR21" s="15"/>
      <c r="BS21" s="15"/>
      <c r="BT21" s="15"/>
      <c r="BU21" s="15"/>
      <c r="BV21" s="15"/>
      <c r="BW21" s="15"/>
      <c r="BX21" s="15"/>
      <c r="BY21" s="47"/>
      <c r="BZ21" s="21" t="s">
        <v>52</v>
      </c>
      <c r="CA21" s="15"/>
      <c r="CB21" s="15"/>
    </row>
    <row r="22" spans="1:80" ht="4.5" customHeight="1" x14ac:dyDescent="0.2">
      <c r="A22" s="1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5"/>
      <c r="BP22" s="15"/>
      <c r="BQ22" s="15"/>
      <c r="BR22" s="15"/>
      <c r="BS22" s="15"/>
      <c r="BT22" s="15"/>
      <c r="BU22" s="15"/>
      <c r="BV22" s="15"/>
      <c r="BW22" s="15"/>
      <c r="BX22" s="15"/>
      <c r="BY22" s="15"/>
      <c r="BZ22" s="15"/>
      <c r="CA22" s="15"/>
      <c r="CB22" s="15"/>
    </row>
    <row r="23" spans="1:80" ht="9" customHeight="1" x14ac:dyDescent="0.2">
      <c r="A23" s="33"/>
      <c r="B23" s="21"/>
      <c r="C23" s="15"/>
      <c r="D23" s="15"/>
      <c r="E23" s="15"/>
      <c r="F23" s="15"/>
      <c r="G23" s="15"/>
      <c r="H23" s="15"/>
      <c r="I23" s="15"/>
      <c r="J23" s="15"/>
      <c r="K23" s="15"/>
      <c r="L23" s="30" t="s">
        <v>141</v>
      </c>
      <c r="M23" s="21" t="s">
        <v>149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29" t="s">
        <v>60</v>
      </c>
      <c r="AU23" s="21" t="s">
        <v>50</v>
      </c>
      <c r="AV23" s="15"/>
      <c r="AW23" s="15"/>
      <c r="AX23" s="15"/>
      <c r="AY23" s="15"/>
      <c r="AZ23" s="15"/>
      <c r="BA23" s="15"/>
      <c r="BB23" s="15"/>
      <c r="BC23" s="15"/>
      <c r="BD23" s="15"/>
      <c r="BE23" s="15"/>
      <c r="BF23" s="15"/>
      <c r="BG23" s="15"/>
      <c r="BH23" s="15"/>
      <c r="BI23" s="15"/>
      <c r="BJ23" s="15"/>
      <c r="BK23" s="53"/>
      <c r="BL23" s="54"/>
      <c r="BM23" s="55"/>
      <c r="BN23" s="55"/>
      <c r="BO23" s="55"/>
      <c r="BP23" s="55"/>
      <c r="BQ23" s="56"/>
      <c r="BR23" s="51"/>
      <c r="BS23" s="52"/>
      <c r="BT23" s="52"/>
      <c r="BU23" s="52"/>
      <c r="BV23" s="52"/>
      <c r="BW23" s="52"/>
      <c r="BX23" s="52"/>
      <c r="BY23" s="15"/>
      <c r="BZ23" s="15"/>
      <c r="CA23" s="15"/>
      <c r="CB23" s="15"/>
    </row>
    <row r="24" spans="1:80" ht="12" customHeight="1" x14ac:dyDescent="0.2">
      <c r="BG24" s="11"/>
      <c r="BH24" s="11"/>
    </row>
    <row r="25" spans="1:80" ht="11.25" customHeight="1" x14ac:dyDescent="0.2">
      <c r="L25" s="292" t="s">
        <v>307</v>
      </c>
      <c r="M25" s="15" t="s">
        <v>308</v>
      </c>
      <c r="N25" s="15"/>
      <c r="O25" s="15"/>
      <c r="P25" s="15"/>
      <c r="Q25" s="15"/>
      <c r="R25" s="15"/>
      <c r="S25" s="15"/>
      <c r="T25" s="15"/>
      <c r="U25" s="15"/>
    </row>
    <row r="27" spans="1:80" x14ac:dyDescent="0.2">
      <c r="X27" s="105"/>
      <c r="BH27" s="48"/>
      <c r="BI27" s="48"/>
    </row>
    <row r="28" spans="1:80" x14ac:dyDescent="0.2">
      <c r="X28" s="105"/>
    </row>
  </sheetData>
  <mergeCells count="118">
    <mergeCell ref="AD18:AE18"/>
    <mergeCell ref="BC16:BD16"/>
    <mergeCell ref="BA16:BB16"/>
    <mergeCell ref="AL16:AM16"/>
    <mergeCell ref="BE16:BF16"/>
    <mergeCell ref="AN17:AO17"/>
    <mergeCell ref="BA17:BB17"/>
    <mergeCell ref="BC17:BD17"/>
    <mergeCell ref="BE17:BF17"/>
    <mergeCell ref="AJ16:AK16"/>
    <mergeCell ref="AH18:AI18"/>
    <mergeCell ref="AH16:AI16"/>
    <mergeCell ref="AJ17:AK17"/>
    <mergeCell ref="AL17:AM17"/>
    <mergeCell ref="AL18:AM18"/>
    <mergeCell ref="AS8:AS9"/>
    <mergeCell ref="BK8:BK15"/>
    <mergeCell ref="BC8:BD9"/>
    <mergeCell ref="BE6:BF15"/>
    <mergeCell ref="BG8:BG15"/>
    <mergeCell ref="BN8:BN15"/>
    <mergeCell ref="BE18:BF18"/>
    <mergeCell ref="BC18:BD18"/>
    <mergeCell ref="BA18:BB18"/>
    <mergeCell ref="BJ6:BJ9"/>
    <mergeCell ref="CB6:CB15"/>
    <mergeCell ref="BT8:BT9"/>
    <mergeCell ref="BR6:BR9"/>
    <mergeCell ref="BZ6:BZ15"/>
    <mergeCell ref="CA6:CA15"/>
    <mergeCell ref="BH8:BH15"/>
    <mergeCell ref="BQ8:BQ15"/>
    <mergeCell ref="BU8:BU15"/>
    <mergeCell ref="BV8:BV15"/>
    <mergeCell ref="BY6:BY9"/>
    <mergeCell ref="BX6:BX9"/>
    <mergeCell ref="BS6:BW7"/>
    <mergeCell ref="BW8:BW9"/>
    <mergeCell ref="BS8:BS15"/>
    <mergeCell ref="BK6:BN7"/>
    <mergeCell ref="BM8:BM15"/>
    <mergeCell ref="BI8:BI9"/>
    <mergeCell ref="BP8:BP15"/>
    <mergeCell ref="BP6:BQ7"/>
    <mergeCell ref="BO6:BO15"/>
    <mergeCell ref="BL8:BL15"/>
    <mergeCell ref="W18:X18"/>
    <mergeCell ref="Q17:R17"/>
    <mergeCell ref="S17:T17"/>
    <mergeCell ref="A6:A9"/>
    <mergeCell ref="G6:I7"/>
    <mergeCell ref="B6:E7"/>
    <mergeCell ref="E8:E9"/>
    <mergeCell ref="J6:J15"/>
    <mergeCell ref="D8:D15"/>
    <mergeCell ref="P8:P15"/>
    <mergeCell ref="W8:X15"/>
    <mergeCell ref="F6:F15"/>
    <mergeCell ref="K6:N7"/>
    <mergeCell ref="B8:B9"/>
    <mergeCell ref="C8:C9"/>
    <mergeCell ref="M8:M9"/>
    <mergeCell ref="G8:G15"/>
    <mergeCell ref="H8:H15"/>
    <mergeCell ref="I8:I15"/>
    <mergeCell ref="K8:K15"/>
    <mergeCell ref="L8:L15"/>
    <mergeCell ref="N8:N15"/>
    <mergeCell ref="U17:V17"/>
    <mergeCell ref="W17:X17"/>
    <mergeCell ref="Y17:Z17"/>
    <mergeCell ref="AD17:AE17"/>
    <mergeCell ref="AH17:AI17"/>
    <mergeCell ref="Q18:R18"/>
    <mergeCell ref="AN8:AO9"/>
    <mergeCell ref="AN16:AO16"/>
    <mergeCell ref="AJ18:AK18"/>
    <mergeCell ref="AL8:AM15"/>
    <mergeCell ref="S8:T9"/>
    <mergeCell ref="U6:V15"/>
    <mergeCell ref="Q8:R9"/>
    <mergeCell ref="Q16:R16"/>
    <mergeCell ref="AN18:AO18"/>
    <mergeCell ref="S16:T16"/>
    <mergeCell ref="S18:T18"/>
    <mergeCell ref="U16:V16"/>
    <mergeCell ref="W16:X16"/>
    <mergeCell ref="AD16:AE16"/>
    <mergeCell ref="Y8:Z15"/>
    <mergeCell ref="Y16:Z16"/>
    <mergeCell ref="AA8:AA15"/>
    <mergeCell ref="AC8:AC15"/>
    <mergeCell ref="O6:T7"/>
    <mergeCell ref="W6:AA7"/>
    <mergeCell ref="AB6:AB9"/>
    <mergeCell ref="AC6:AF7"/>
    <mergeCell ref="AG6:AG9"/>
    <mergeCell ref="AH6:AO7"/>
    <mergeCell ref="AT6:AT9"/>
    <mergeCell ref="AY6:BD7"/>
    <mergeCell ref="BG6:BI7"/>
    <mergeCell ref="O8:O9"/>
    <mergeCell ref="AH8:AI9"/>
    <mergeCell ref="AY8:AY9"/>
    <mergeCell ref="AD8:AE15"/>
    <mergeCell ref="BA8:BB15"/>
    <mergeCell ref="AQ6:AS7"/>
    <mergeCell ref="AU6:AX7"/>
    <mergeCell ref="AF8:AF15"/>
    <mergeCell ref="AQ8:AQ15"/>
    <mergeCell ref="AU8:AU15"/>
    <mergeCell ref="AX8:AX15"/>
    <mergeCell ref="AV8:AV15"/>
    <mergeCell ref="AW8:AW9"/>
    <mergeCell ref="AP6:AP15"/>
    <mergeCell ref="AZ8:AZ15"/>
    <mergeCell ref="AJ8:AK15"/>
    <mergeCell ref="AR8:AR15"/>
  </mergeCells>
  <phoneticPr fontId="0" type="noConversion"/>
  <printOptions horizontalCentered="1"/>
  <pageMargins left="0.19685039370078741" right="0.27559055118110237" top="0.27559055118110237" bottom="0.39370078740157483"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8"/>
  <sheetViews>
    <sheetView view="pageBreakPreview" zoomScale="120" zoomScaleNormal="150" zoomScaleSheetLayoutView="120" workbookViewId="0">
      <pane ySplit="8" topLeftCell="A33" activePane="bottomLeft" state="frozen"/>
      <selection pane="bottomLeft" activeCell="L27" sqref="L27"/>
    </sheetView>
  </sheetViews>
  <sheetFormatPr defaultRowHeight="12.75" x14ac:dyDescent="0.2"/>
  <cols>
    <col min="2" max="2" width="51.7109375" customWidth="1"/>
    <col min="3" max="3" width="11.42578125" customWidth="1"/>
    <col min="4" max="4" width="5.85546875" customWidth="1"/>
    <col min="5" max="6" width="5.140625" customWidth="1"/>
    <col min="7" max="7" width="4.42578125" hidden="1" customWidth="1"/>
    <col min="8" max="8" width="7.28515625" customWidth="1"/>
    <col min="9" max="9" width="6.28515625" customWidth="1"/>
    <col min="10" max="10" width="7.28515625" customWidth="1"/>
    <col min="11" max="11" width="7.140625" customWidth="1"/>
    <col min="12" max="12" width="7.28515625" customWidth="1"/>
    <col min="13" max="13" width="6.42578125" customWidth="1"/>
    <col min="14" max="14" width="7.28515625" customWidth="1"/>
    <col min="15" max="15" width="6.42578125" customWidth="1"/>
    <col min="16" max="16" width="6" customWidth="1"/>
  </cols>
  <sheetData>
    <row r="1" spans="1:21" ht="16.5" customHeight="1" x14ac:dyDescent="0.3">
      <c r="A1" s="388" t="s">
        <v>317</v>
      </c>
      <c r="B1" s="389"/>
      <c r="C1" s="389"/>
      <c r="D1" s="389"/>
      <c r="E1" s="389"/>
      <c r="F1" s="389"/>
      <c r="G1" s="389"/>
      <c r="H1" s="389"/>
      <c r="I1" s="389"/>
      <c r="J1" s="390"/>
      <c r="K1" s="390"/>
      <c r="L1" s="390"/>
      <c r="M1" s="390"/>
      <c r="N1" s="61"/>
      <c r="P1" s="105"/>
      <c r="Q1" s="105"/>
      <c r="R1" s="105"/>
      <c r="S1" s="105"/>
      <c r="T1" s="105"/>
      <c r="U1" s="105"/>
    </row>
    <row r="2" spans="1:21" s="5" customFormat="1" ht="10.9" customHeight="1" x14ac:dyDescent="0.2">
      <c r="A2" s="391" t="s">
        <v>33</v>
      </c>
      <c r="B2" s="394" t="s">
        <v>95</v>
      </c>
      <c r="C2" s="397" t="s">
        <v>96</v>
      </c>
      <c r="D2" s="400" t="s">
        <v>150</v>
      </c>
      <c r="E2" s="401"/>
      <c r="F2" s="401"/>
      <c r="G2" s="401"/>
      <c r="H2" s="401"/>
      <c r="I2" s="401"/>
      <c r="J2" s="400" t="s">
        <v>152</v>
      </c>
      <c r="K2" s="401"/>
      <c r="L2" s="401"/>
      <c r="M2" s="401"/>
      <c r="N2" s="401"/>
      <c r="O2" s="425"/>
      <c r="P2" s="410"/>
      <c r="Q2" s="104"/>
      <c r="R2" s="104"/>
      <c r="S2" s="104"/>
      <c r="T2" s="104"/>
      <c r="U2" s="60"/>
    </row>
    <row r="3" spans="1:21" s="5" customFormat="1" ht="10.15" customHeight="1" x14ac:dyDescent="0.2">
      <c r="A3" s="392"/>
      <c r="B3" s="395"/>
      <c r="C3" s="398"/>
      <c r="D3" s="397" t="s">
        <v>97</v>
      </c>
      <c r="E3" s="405" t="s">
        <v>151</v>
      </c>
      <c r="F3" s="413" t="s">
        <v>98</v>
      </c>
      <c r="G3" s="414"/>
      <c r="H3" s="414"/>
      <c r="I3" s="414"/>
      <c r="J3" s="426"/>
      <c r="K3" s="427"/>
      <c r="L3" s="427"/>
      <c r="M3" s="427"/>
      <c r="N3" s="427"/>
      <c r="O3" s="428"/>
      <c r="P3" s="411"/>
      <c r="Q3" s="104"/>
      <c r="R3" s="104"/>
      <c r="S3" s="104"/>
      <c r="T3" s="104"/>
      <c r="U3" s="60"/>
    </row>
    <row r="4" spans="1:21" s="5" customFormat="1" ht="9" customHeight="1" x14ac:dyDescent="0.2">
      <c r="A4" s="392"/>
      <c r="B4" s="395"/>
      <c r="C4" s="398"/>
      <c r="D4" s="398"/>
      <c r="E4" s="406"/>
      <c r="F4" s="397" t="s">
        <v>99</v>
      </c>
      <c r="G4" s="408"/>
      <c r="H4" s="408"/>
      <c r="I4" s="409"/>
      <c r="J4" s="383" t="s">
        <v>100</v>
      </c>
      <c r="K4" s="384"/>
      <c r="L4" s="383" t="s">
        <v>166</v>
      </c>
      <c r="M4" s="384"/>
      <c r="N4" s="86" t="s">
        <v>167</v>
      </c>
      <c r="O4" s="87"/>
      <c r="P4" s="412"/>
    </row>
    <row r="5" spans="1:21" s="5" customFormat="1" ht="12" customHeight="1" x14ac:dyDescent="0.2">
      <c r="A5" s="392"/>
      <c r="B5" s="395"/>
      <c r="C5" s="398"/>
      <c r="D5" s="398"/>
      <c r="E5" s="406"/>
      <c r="F5" s="398"/>
      <c r="G5" s="419" t="s">
        <v>102</v>
      </c>
      <c r="H5" s="405" t="s">
        <v>153</v>
      </c>
      <c r="I5" s="402" t="s">
        <v>103</v>
      </c>
      <c r="J5" s="36" t="s">
        <v>104</v>
      </c>
      <c r="K5" s="36" t="s">
        <v>105</v>
      </c>
      <c r="L5" s="36" t="s">
        <v>106</v>
      </c>
      <c r="M5" s="36" t="s">
        <v>107</v>
      </c>
      <c r="N5" s="288" t="s">
        <v>304</v>
      </c>
      <c r="O5" s="31" t="s">
        <v>305</v>
      </c>
      <c r="P5" s="31"/>
    </row>
    <row r="6" spans="1:21" s="5" customFormat="1" ht="9.75" customHeight="1" x14ac:dyDescent="0.2">
      <c r="A6" s="392"/>
      <c r="B6" s="395"/>
      <c r="C6" s="398"/>
      <c r="D6" s="398"/>
      <c r="E6" s="406"/>
      <c r="F6" s="398"/>
      <c r="G6" s="420"/>
      <c r="H6" s="406"/>
      <c r="I6" s="403"/>
      <c r="J6" s="62" t="s">
        <v>108</v>
      </c>
      <c r="K6" s="62" t="s">
        <v>109</v>
      </c>
      <c r="L6" s="62" t="s">
        <v>108</v>
      </c>
      <c r="M6" s="62" t="s">
        <v>109</v>
      </c>
      <c r="N6" s="62" t="s">
        <v>108</v>
      </c>
      <c r="O6" s="63" t="s">
        <v>108</v>
      </c>
      <c r="P6" s="63"/>
    </row>
    <row r="7" spans="1:21" s="5" customFormat="1" ht="21.6" customHeight="1" x14ac:dyDescent="0.2">
      <c r="A7" s="393"/>
      <c r="B7" s="396"/>
      <c r="C7" s="399"/>
      <c r="D7" s="399"/>
      <c r="E7" s="407"/>
      <c r="F7" s="399"/>
      <c r="G7" s="421"/>
      <c r="H7" s="407"/>
      <c r="I7" s="404"/>
      <c r="J7" s="64">
        <v>17</v>
      </c>
      <c r="K7" s="64">
        <v>22</v>
      </c>
      <c r="L7" s="64">
        <v>13</v>
      </c>
      <c r="M7" s="64">
        <v>19</v>
      </c>
      <c r="N7" s="64">
        <v>23</v>
      </c>
      <c r="O7" s="38"/>
      <c r="P7" s="38"/>
    </row>
    <row r="8" spans="1:21" s="9" customFormat="1" ht="9.75" customHeight="1" x14ac:dyDescent="0.2">
      <c r="A8" s="4">
        <v>1</v>
      </c>
      <c r="B8" s="12">
        <v>2</v>
      </c>
      <c r="C8" s="12">
        <v>3</v>
      </c>
      <c r="D8" s="12">
        <v>4</v>
      </c>
      <c r="E8" s="12">
        <v>5</v>
      </c>
      <c r="F8" s="12">
        <v>6</v>
      </c>
      <c r="G8" s="12">
        <v>7</v>
      </c>
      <c r="H8" s="12">
        <v>8</v>
      </c>
      <c r="I8" s="13" t="s">
        <v>110</v>
      </c>
      <c r="J8" s="65">
        <v>10</v>
      </c>
      <c r="K8" s="65">
        <v>11</v>
      </c>
      <c r="L8" s="65">
        <v>10</v>
      </c>
      <c r="M8" s="65">
        <v>11</v>
      </c>
      <c r="N8" s="65">
        <v>12</v>
      </c>
      <c r="O8" s="66">
        <v>13</v>
      </c>
      <c r="P8" s="66">
        <v>14</v>
      </c>
    </row>
    <row r="9" spans="1:21" s="9" customFormat="1" ht="9.75" customHeight="1" x14ac:dyDescent="0.2">
      <c r="A9" s="88" t="s">
        <v>162</v>
      </c>
      <c r="B9" s="89" t="s">
        <v>163</v>
      </c>
      <c r="C9" s="90" t="s">
        <v>266</v>
      </c>
      <c r="D9" s="162">
        <f>D10+D21+D26</f>
        <v>2106</v>
      </c>
      <c r="E9" s="162">
        <f>E10+E21+E26</f>
        <v>702</v>
      </c>
      <c r="F9" s="91">
        <f>F10+F21+F26</f>
        <v>1404</v>
      </c>
      <c r="G9" s="91" t="e">
        <f>G10+G21</f>
        <v>#REF!</v>
      </c>
      <c r="H9" s="91">
        <f>H10+H21+H26</f>
        <v>694</v>
      </c>
      <c r="I9" s="92"/>
      <c r="J9" s="91">
        <f>J10+J21+J26</f>
        <v>620</v>
      </c>
      <c r="K9" s="91">
        <f>K10+K21+K26</f>
        <v>784</v>
      </c>
      <c r="L9" s="92"/>
      <c r="M9" s="92"/>
      <c r="N9" s="92"/>
      <c r="O9" s="92"/>
      <c r="P9" s="92"/>
    </row>
    <row r="10" spans="1:21" s="9" customFormat="1" ht="9.75" customHeight="1" x14ac:dyDescent="0.2">
      <c r="A10" s="153" t="s">
        <v>221</v>
      </c>
      <c r="B10" s="154" t="s">
        <v>222</v>
      </c>
      <c r="C10" s="96" t="s">
        <v>309</v>
      </c>
      <c r="D10" s="97">
        <f>SUM(D11:D20)</f>
        <v>1316</v>
      </c>
      <c r="E10" s="97">
        <f>SUM(E11:E20)</f>
        <v>439</v>
      </c>
      <c r="F10" s="98">
        <f>SUM(F11:F20)</f>
        <v>877</v>
      </c>
      <c r="G10" s="98" t="e">
        <f>L10+#REF!</f>
        <v>#REF!</v>
      </c>
      <c r="H10" s="98">
        <f>SUM(H11:H20)</f>
        <v>421</v>
      </c>
      <c r="I10" s="98"/>
      <c r="J10" s="99">
        <f>J11+J12+J13+J14+J15+J16+J18+J19+J20+J17</f>
        <v>346</v>
      </c>
      <c r="K10" s="99">
        <f>SUM(K11:K20)</f>
        <v>531</v>
      </c>
      <c r="L10" s="93"/>
      <c r="M10" s="93"/>
      <c r="N10" s="93"/>
      <c r="O10" s="94"/>
      <c r="P10" s="94"/>
    </row>
    <row r="11" spans="1:21" s="9" customFormat="1" ht="9.75" customHeight="1" x14ac:dyDescent="0.2">
      <c r="A11" s="100" t="s">
        <v>223</v>
      </c>
      <c r="B11" s="163" t="s">
        <v>224</v>
      </c>
      <c r="C11" s="266" t="s">
        <v>225</v>
      </c>
      <c r="D11" s="156">
        <f>E11+F11</f>
        <v>292</v>
      </c>
      <c r="E11" s="156">
        <v>97</v>
      </c>
      <c r="F11" s="157">
        <v>195</v>
      </c>
      <c r="G11" s="157"/>
      <c r="H11" s="157">
        <v>52</v>
      </c>
      <c r="I11" s="158"/>
      <c r="J11" s="101">
        <v>85</v>
      </c>
      <c r="K11" s="101">
        <v>110</v>
      </c>
      <c r="L11" s="101"/>
      <c r="M11" s="101"/>
      <c r="N11" s="101"/>
      <c r="O11" s="296"/>
      <c r="P11" s="252" t="s">
        <v>264</v>
      </c>
    </row>
    <row r="12" spans="1:21" s="9" customFormat="1" ht="9.75" customHeight="1" x14ac:dyDescent="0.2">
      <c r="A12" s="100" t="s">
        <v>226</v>
      </c>
      <c r="B12" s="163" t="s">
        <v>37</v>
      </c>
      <c r="C12" s="266" t="s">
        <v>227</v>
      </c>
      <c r="D12" s="156">
        <f>E12+F12</f>
        <v>176</v>
      </c>
      <c r="E12" s="156">
        <v>59</v>
      </c>
      <c r="F12" s="157">
        <f>J12+K12</f>
        <v>117</v>
      </c>
      <c r="G12" s="157"/>
      <c r="H12" s="157">
        <v>115</v>
      </c>
      <c r="I12" s="158"/>
      <c r="J12" s="101">
        <v>51</v>
      </c>
      <c r="K12" s="101">
        <v>66</v>
      </c>
      <c r="L12" s="101"/>
      <c r="M12" s="297"/>
      <c r="N12" s="297"/>
      <c r="O12" s="296"/>
      <c r="P12" s="252" t="s">
        <v>228</v>
      </c>
    </row>
    <row r="13" spans="1:21" s="9" customFormat="1" ht="9.75" customHeight="1" x14ac:dyDescent="0.2">
      <c r="A13" s="100" t="s">
        <v>229</v>
      </c>
      <c r="B13" s="163" t="s">
        <v>64</v>
      </c>
      <c r="C13" s="266" t="s">
        <v>230</v>
      </c>
      <c r="D13" s="156">
        <f t="shared" ref="D13:D14" si="0">E13+F13</f>
        <v>176</v>
      </c>
      <c r="E13" s="156">
        <v>59</v>
      </c>
      <c r="F13" s="157">
        <f t="shared" ref="F13" si="1">J13+K13</f>
        <v>117</v>
      </c>
      <c r="G13" s="157"/>
      <c r="H13" s="157">
        <v>20</v>
      </c>
      <c r="I13" s="158"/>
      <c r="J13" s="101">
        <v>51</v>
      </c>
      <c r="K13" s="101">
        <v>66</v>
      </c>
      <c r="L13" s="101"/>
      <c r="M13" s="297"/>
      <c r="N13" s="297"/>
      <c r="O13" s="296"/>
      <c r="P13" s="252" t="s">
        <v>228</v>
      </c>
    </row>
    <row r="14" spans="1:21" s="9" customFormat="1" ht="9.75" customHeight="1" x14ac:dyDescent="0.2">
      <c r="A14" s="100" t="s">
        <v>231</v>
      </c>
      <c r="B14" s="163" t="s">
        <v>169</v>
      </c>
      <c r="C14" s="266" t="s">
        <v>310</v>
      </c>
      <c r="D14" s="156">
        <f t="shared" si="0"/>
        <v>58</v>
      </c>
      <c r="E14" s="156">
        <v>19</v>
      </c>
      <c r="F14" s="157">
        <v>39</v>
      </c>
      <c r="G14" s="157"/>
      <c r="H14" s="157">
        <v>20</v>
      </c>
      <c r="I14" s="158"/>
      <c r="J14" s="101">
        <v>39</v>
      </c>
      <c r="K14" s="101"/>
      <c r="L14" s="101"/>
      <c r="M14" s="297"/>
      <c r="N14" s="297"/>
      <c r="O14" s="296"/>
      <c r="P14" s="252" t="s">
        <v>306</v>
      </c>
    </row>
    <row r="15" spans="1:21" s="9" customFormat="1" ht="9.75" customHeight="1" x14ac:dyDescent="0.2">
      <c r="A15" s="100" t="s">
        <v>232</v>
      </c>
      <c r="B15" s="163" t="s">
        <v>168</v>
      </c>
      <c r="C15" s="266" t="s">
        <v>230</v>
      </c>
      <c r="D15" s="156">
        <f>E15+F15</f>
        <v>117</v>
      </c>
      <c r="E15" s="156">
        <v>39</v>
      </c>
      <c r="F15" s="157">
        <v>78</v>
      </c>
      <c r="G15" s="157"/>
      <c r="H15" s="157">
        <v>30</v>
      </c>
      <c r="I15" s="158"/>
      <c r="J15" s="101">
        <v>34</v>
      </c>
      <c r="K15" s="101">
        <v>44</v>
      </c>
      <c r="L15" s="101"/>
      <c r="M15" s="101"/>
      <c r="N15" s="101"/>
      <c r="O15" s="296"/>
      <c r="P15" s="252" t="s">
        <v>228</v>
      </c>
    </row>
    <row r="16" spans="1:21" s="9" customFormat="1" ht="9.75" customHeight="1" x14ac:dyDescent="0.2">
      <c r="A16" s="100" t="s">
        <v>233</v>
      </c>
      <c r="B16" s="163" t="s">
        <v>237</v>
      </c>
      <c r="C16" s="266" t="s">
        <v>227</v>
      </c>
      <c r="D16" s="156">
        <f t="shared" ref="D16" si="2">E16+F16</f>
        <v>55</v>
      </c>
      <c r="E16" s="156">
        <v>19</v>
      </c>
      <c r="F16" s="157">
        <v>36</v>
      </c>
      <c r="G16" s="157"/>
      <c r="H16" s="157">
        <v>9</v>
      </c>
      <c r="I16" s="158"/>
      <c r="J16" s="101"/>
      <c r="K16" s="101">
        <v>36</v>
      </c>
      <c r="L16" s="101"/>
      <c r="M16" s="101"/>
      <c r="N16" s="101"/>
      <c r="O16" s="296"/>
      <c r="P16" s="252" t="s">
        <v>228</v>
      </c>
    </row>
    <row r="17" spans="1:118" s="9" customFormat="1" ht="9.75" customHeight="1" x14ac:dyDescent="0.2">
      <c r="A17" s="100" t="s">
        <v>234</v>
      </c>
      <c r="B17" s="163" t="s">
        <v>319</v>
      </c>
      <c r="C17" s="266" t="s">
        <v>320</v>
      </c>
      <c r="D17" s="156">
        <v>53</v>
      </c>
      <c r="E17" s="156">
        <v>18</v>
      </c>
      <c r="F17" s="157">
        <v>35</v>
      </c>
      <c r="G17" s="157"/>
      <c r="H17" s="157">
        <v>16</v>
      </c>
      <c r="I17" s="158"/>
      <c r="J17" s="101">
        <v>35</v>
      </c>
      <c r="K17" s="101"/>
      <c r="L17" s="101"/>
      <c r="M17" s="101"/>
      <c r="N17" s="101"/>
      <c r="O17" s="296"/>
      <c r="P17" s="252" t="s">
        <v>321</v>
      </c>
    </row>
    <row r="18" spans="1:118" s="9" customFormat="1" ht="9.75" customHeight="1" x14ac:dyDescent="0.2">
      <c r="A18" s="100" t="s">
        <v>235</v>
      </c>
      <c r="B18" s="163" t="s">
        <v>170</v>
      </c>
      <c r="C18" s="266" t="s">
        <v>230</v>
      </c>
      <c r="D18" s="156">
        <v>108</v>
      </c>
      <c r="E18" s="156">
        <v>35</v>
      </c>
      <c r="F18" s="157">
        <v>73</v>
      </c>
      <c r="G18" s="157"/>
      <c r="H18" s="157">
        <v>20</v>
      </c>
      <c r="I18" s="158"/>
      <c r="J18" s="101"/>
      <c r="K18" s="101">
        <v>73</v>
      </c>
      <c r="L18" s="101"/>
      <c r="M18" s="101"/>
      <c r="N18" s="101"/>
      <c r="O18" s="296"/>
      <c r="P18" s="252" t="s">
        <v>228</v>
      </c>
    </row>
    <row r="19" spans="1:118" s="9" customFormat="1" ht="9.75" customHeight="1" x14ac:dyDescent="0.2">
      <c r="A19" s="100" t="s">
        <v>236</v>
      </c>
      <c r="B19" s="163" t="s">
        <v>38</v>
      </c>
      <c r="C19" s="266" t="s">
        <v>311</v>
      </c>
      <c r="D19" s="156">
        <f t="shared" ref="D19:D20" si="3">E19+F19</f>
        <v>176</v>
      </c>
      <c r="E19" s="156">
        <v>59</v>
      </c>
      <c r="F19" s="157">
        <f>J19+K19</f>
        <v>117</v>
      </c>
      <c r="G19" s="157"/>
      <c r="H19" s="157">
        <v>113</v>
      </c>
      <c r="I19" s="158"/>
      <c r="J19" s="101">
        <v>51</v>
      </c>
      <c r="K19" s="101">
        <v>66</v>
      </c>
      <c r="L19" s="101"/>
      <c r="M19" s="101"/>
      <c r="N19" s="101"/>
      <c r="O19" s="296"/>
      <c r="P19" s="252" t="s">
        <v>228</v>
      </c>
    </row>
    <row r="20" spans="1:118" s="9" customFormat="1" ht="9.75" customHeight="1" x14ac:dyDescent="0.2">
      <c r="A20" s="100" t="s">
        <v>248</v>
      </c>
      <c r="B20" s="163" t="s">
        <v>164</v>
      </c>
      <c r="C20" s="266" t="s">
        <v>227</v>
      </c>
      <c r="D20" s="156">
        <f t="shared" si="3"/>
        <v>105</v>
      </c>
      <c r="E20" s="156">
        <v>35</v>
      </c>
      <c r="F20" s="157">
        <f t="shared" ref="F20" si="4">J20+K20</f>
        <v>70</v>
      </c>
      <c r="G20" s="157"/>
      <c r="H20" s="157">
        <v>26</v>
      </c>
      <c r="I20" s="158"/>
      <c r="J20" s="101"/>
      <c r="K20" s="101">
        <v>70</v>
      </c>
      <c r="L20" s="101"/>
      <c r="M20" s="101"/>
      <c r="N20" s="101"/>
      <c r="O20" s="296"/>
      <c r="P20" s="252" t="s">
        <v>228</v>
      </c>
    </row>
    <row r="21" spans="1:118" s="9" customFormat="1" ht="9.75" customHeight="1" x14ac:dyDescent="0.2">
      <c r="A21" s="159"/>
      <c r="B21" s="95" t="s">
        <v>165</v>
      </c>
      <c r="C21" s="102" t="s">
        <v>267</v>
      </c>
      <c r="D21" s="103">
        <f>SUM(D22:D25)</f>
        <v>736</v>
      </c>
      <c r="E21" s="103">
        <f>SUM(E22:E25)</f>
        <v>245</v>
      </c>
      <c r="F21" s="98">
        <f>SUM(F22:F25)</f>
        <v>491</v>
      </c>
      <c r="G21" s="98" t="e">
        <f>L21+#REF!</f>
        <v>#REF!</v>
      </c>
      <c r="H21" s="98">
        <f>SUM(H22:H25)</f>
        <v>253</v>
      </c>
      <c r="I21" s="98"/>
      <c r="J21" s="99">
        <f>SUM(J22:J25)</f>
        <v>238</v>
      </c>
      <c r="K21" s="99">
        <f>SUM(K22:K25)</f>
        <v>253</v>
      </c>
      <c r="L21" s="93"/>
      <c r="M21" s="93"/>
      <c r="N21" s="93"/>
      <c r="O21" s="94"/>
      <c r="P21" s="94"/>
    </row>
    <row r="22" spans="1:118" s="9" customFormat="1" ht="9.75" customHeight="1" x14ac:dyDescent="0.2">
      <c r="A22" s="100" t="s">
        <v>249</v>
      </c>
      <c r="B22" s="163" t="s">
        <v>239</v>
      </c>
      <c r="C22" s="266" t="s">
        <v>225</v>
      </c>
      <c r="D22" s="156">
        <f>E22+F22</f>
        <v>351</v>
      </c>
      <c r="E22" s="156">
        <v>117</v>
      </c>
      <c r="F22" s="157">
        <v>234</v>
      </c>
      <c r="G22" s="157"/>
      <c r="H22" s="157">
        <v>145</v>
      </c>
      <c r="I22" s="158"/>
      <c r="J22" s="101">
        <v>102</v>
      </c>
      <c r="K22" s="101">
        <v>132</v>
      </c>
      <c r="L22" s="101"/>
      <c r="M22" s="101"/>
      <c r="N22" s="101"/>
      <c r="O22" s="291"/>
      <c r="P22" s="252" t="s">
        <v>264</v>
      </c>
    </row>
    <row r="23" spans="1:118" s="9" customFormat="1" ht="9.75" customHeight="1" x14ac:dyDescent="0.2">
      <c r="A23" s="100" t="s">
        <v>250</v>
      </c>
      <c r="B23" s="163" t="s">
        <v>240</v>
      </c>
      <c r="C23" s="266" t="s">
        <v>230</v>
      </c>
      <c r="D23" s="156">
        <f>E23+F23</f>
        <v>150</v>
      </c>
      <c r="E23" s="156">
        <v>50</v>
      </c>
      <c r="F23" s="157">
        <v>100</v>
      </c>
      <c r="G23" s="157"/>
      <c r="H23" s="157">
        <v>48</v>
      </c>
      <c r="I23" s="158"/>
      <c r="J23" s="101">
        <v>51</v>
      </c>
      <c r="K23" s="101">
        <v>49</v>
      </c>
      <c r="L23" s="101"/>
      <c r="M23" s="101"/>
      <c r="N23" s="101"/>
      <c r="O23" s="291"/>
      <c r="P23" s="252" t="s">
        <v>228</v>
      </c>
    </row>
    <row r="24" spans="1:118" s="9" customFormat="1" ht="9.75" customHeight="1" x14ac:dyDescent="0.2">
      <c r="A24" s="100" t="s">
        <v>251</v>
      </c>
      <c r="B24" s="163" t="s">
        <v>171</v>
      </c>
      <c r="C24" s="266" t="s">
        <v>225</v>
      </c>
      <c r="D24" s="156">
        <f>E24+F24</f>
        <v>108</v>
      </c>
      <c r="E24" s="156">
        <v>36</v>
      </c>
      <c r="F24" s="157">
        <v>72</v>
      </c>
      <c r="G24" s="157"/>
      <c r="H24" s="157">
        <v>30</v>
      </c>
      <c r="I24" s="158"/>
      <c r="J24" s="101"/>
      <c r="K24" s="101">
        <v>72</v>
      </c>
      <c r="L24" s="101"/>
      <c r="M24" s="101"/>
      <c r="N24" s="101"/>
      <c r="O24" s="291"/>
      <c r="P24" s="252" t="s">
        <v>264</v>
      </c>
    </row>
    <row r="25" spans="1:118" s="9" customFormat="1" ht="9.75" customHeight="1" x14ac:dyDescent="0.2">
      <c r="A25" s="100" t="s">
        <v>252</v>
      </c>
      <c r="B25" s="163" t="s">
        <v>172</v>
      </c>
      <c r="C25" s="266" t="s">
        <v>310</v>
      </c>
      <c r="D25" s="156">
        <f>E25+F25</f>
        <v>127</v>
      </c>
      <c r="E25" s="156">
        <v>42</v>
      </c>
      <c r="F25" s="157">
        <v>85</v>
      </c>
      <c r="G25" s="157"/>
      <c r="H25" s="157">
        <v>30</v>
      </c>
      <c r="I25" s="158"/>
      <c r="J25" s="101">
        <v>85</v>
      </c>
      <c r="K25" s="101"/>
      <c r="L25" s="101"/>
      <c r="M25" s="101"/>
      <c r="N25" s="101"/>
      <c r="O25" s="291"/>
      <c r="P25" s="252" t="s">
        <v>306</v>
      </c>
    </row>
    <row r="26" spans="1:118" s="5" customFormat="1" ht="10.5" customHeight="1" x14ac:dyDescent="0.2">
      <c r="A26" s="159"/>
      <c r="B26" s="95" t="s">
        <v>241</v>
      </c>
      <c r="C26" s="254" t="s">
        <v>268</v>
      </c>
      <c r="D26" s="160">
        <f>D27</f>
        <v>54</v>
      </c>
      <c r="E26" s="160">
        <f xml:space="preserve"> E27</f>
        <v>18</v>
      </c>
      <c r="F26" s="161">
        <f>F27</f>
        <v>36</v>
      </c>
      <c r="G26" s="161"/>
      <c r="H26" s="161">
        <f>H27</f>
        <v>20</v>
      </c>
      <c r="I26" s="251"/>
      <c r="J26" s="93">
        <v>36</v>
      </c>
      <c r="K26" s="93"/>
      <c r="L26" s="93"/>
      <c r="M26" s="93"/>
      <c r="N26" s="93"/>
      <c r="O26" s="93"/>
      <c r="P26" s="93"/>
    </row>
    <row r="27" spans="1:118" s="5" customFormat="1" ht="9.75" customHeight="1" x14ac:dyDescent="0.2">
      <c r="A27" s="100" t="s">
        <v>322</v>
      </c>
      <c r="B27" s="163" t="s">
        <v>242</v>
      </c>
      <c r="C27" s="266" t="s">
        <v>336</v>
      </c>
      <c r="D27" s="156">
        <f>E27+F27</f>
        <v>54</v>
      </c>
      <c r="E27" s="156">
        <v>18</v>
      </c>
      <c r="F27" s="157">
        <v>36</v>
      </c>
      <c r="G27" s="157"/>
      <c r="H27" s="157">
        <v>20</v>
      </c>
      <c r="I27" s="158"/>
      <c r="J27" s="101">
        <v>36</v>
      </c>
      <c r="K27" s="101"/>
      <c r="L27" s="101"/>
      <c r="M27" s="101"/>
      <c r="N27" s="101"/>
      <c r="O27" s="291"/>
      <c r="P27" s="252" t="s">
        <v>306</v>
      </c>
    </row>
    <row r="28" spans="1:118" s="5" customFormat="1" ht="9.9499999999999993" customHeight="1" x14ac:dyDescent="0.2">
      <c r="A28" s="245"/>
      <c r="B28" s="245" t="s">
        <v>243</v>
      </c>
      <c r="C28" s="269" t="s">
        <v>281</v>
      </c>
      <c r="D28" s="253">
        <f>D29+D35+D37</f>
        <v>2970</v>
      </c>
      <c r="E28" s="289">
        <f>E29+E35+E37</f>
        <v>990</v>
      </c>
      <c r="F28" s="71">
        <f>F29+F35+F37</f>
        <v>1980</v>
      </c>
      <c r="G28" s="71" t="e">
        <f>G29+G35+G37-G58-#REF!-G63-G67-#REF!-G71-#REF!-#REF!</f>
        <v>#REF!</v>
      </c>
      <c r="H28" s="71">
        <f>H29+H35+H37</f>
        <v>721</v>
      </c>
      <c r="I28" s="106"/>
      <c r="J28" s="71"/>
      <c r="K28" s="71"/>
      <c r="L28" s="71">
        <f>L29+L35+L37</f>
        <v>468</v>
      </c>
      <c r="M28" s="71">
        <f>M29+M37</f>
        <v>684</v>
      </c>
      <c r="N28" s="71">
        <f>N29+N35+N37</f>
        <v>828</v>
      </c>
      <c r="O28" s="71">
        <f>O29+O37</f>
        <v>0</v>
      </c>
      <c r="P28" s="71"/>
    </row>
    <row r="29" spans="1:118" s="6" customFormat="1" ht="9.9499999999999993" customHeight="1" x14ac:dyDescent="0.2">
      <c r="A29" s="181" t="s">
        <v>43</v>
      </c>
      <c r="B29" s="232" t="s">
        <v>111</v>
      </c>
      <c r="C29" s="69" t="s">
        <v>280</v>
      </c>
      <c r="D29" s="67">
        <f>D30+D31+D32+D33+D34</f>
        <v>598</v>
      </c>
      <c r="E29" s="67">
        <f>SUM(E30:E34)</f>
        <v>230</v>
      </c>
      <c r="F29" s="67">
        <f>SUM(F30:F34)</f>
        <v>368</v>
      </c>
      <c r="G29" s="67" t="e">
        <f>#REF!-#REF!</f>
        <v>#REF!</v>
      </c>
      <c r="H29" s="67">
        <f>SUM(H30:H34)</f>
        <v>265</v>
      </c>
      <c r="I29" s="70"/>
      <c r="J29" s="68"/>
      <c r="K29" s="68"/>
      <c r="L29" s="68">
        <f>SUM(L30:L34)</f>
        <v>143</v>
      </c>
      <c r="M29" s="68">
        <f>SUM(M30:M34)</f>
        <v>133</v>
      </c>
      <c r="N29" s="68">
        <f>SUM(N30:N34)</f>
        <v>92</v>
      </c>
      <c r="O29" s="67">
        <f>O32+O33</f>
        <v>0</v>
      </c>
      <c r="P29" s="67"/>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row>
    <row r="30" spans="1:118" s="5" customFormat="1" ht="9.9499999999999993" customHeight="1" x14ac:dyDescent="0.2">
      <c r="A30" s="164" t="s">
        <v>35</v>
      </c>
      <c r="B30" s="168" t="s">
        <v>55</v>
      </c>
      <c r="C30" s="266" t="s">
        <v>270</v>
      </c>
      <c r="D30" s="173">
        <f>E30+F30</f>
        <v>85</v>
      </c>
      <c r="E30" s="173">
        <v>28</v>
      </c>
      <c r="F30" s="173">
        <v>57</v>
      </c>
      <c r="G30" s="173" t="e">
        <f>#REF!-#REF!</f>
        <v>#REF!</v>
      </c>
      <c r="H30" s="173">
        <v>17</v>
      </c>
      <c r="I30" s="207"/>
      <c r="J30" s="101"/>
      <c r="K30" s="101"/>
      <c r="L30" s="101"/>
      <c r="M30" s="101">
        <v>57</v>
      </c>
      <c r="N30" s="101"/>
      <c r="O30" s="173"/>
      <c r="P30" s="173" t="s">
        <v>257</v>
      </c>
    </row>
    <row r="31" spans="1:118" s="5" customFormat="1" ht="9.9499999999999993" customHeight="1" x14ac:dyDescent="0.2">
      <c r="A31" s="228" t="s">
        <v>46</v>
      </c>
      <c r="B31" s="189" t="s">
        <v>64</v>
      </c>
      <c r="C31" s="266" t="s">
        <v>274</v>
      </c>
      <c r="D31" s="173">
        <f>E31+F31</f>
        <v>74</v>
      </c>
      <c r="E31" s="173">
        <v>22</v>
      </c>
      <c r="F31" s="173">
        <v>52</v>
      </c>
      <c r="G31" s="173" t="e">
        <f>#REF!-#REF!</f>
        <v>#REF!</v>
      </c>
      <c r="H31" s="205">
        <v>16</v>
      </c>
      <c r="I31" s="229"/>
      <c r="J31" s="101"/>
      <c r="K31" s="192"/>
      <c r="L31" s="101">
        <v>52</v>
      </c>
      <c r="M31" s="192"/>
      <c r="N31" s="101"/>
      <c r="O31" s="173"/>
      <c r="P31" s="173" t="s">
        <v>260</v>
      </c>
    </row>
    <row r="32" spans="1:118" s="7" customFormat="1" ht="13.9" customHeight="1" x14ac:dyDescent="0.2">
      <c r="A32" s="164" t="s">
        <v>36</v>
      </c>
      <c r="B32" s="168" t="s">
        <v>37</v>
      </c>
      <c r="C32" s="267" t="s">
        <v>325</v>
      </c>
      <c r="D32" s="173">
        <f>E32+F32</f>
        <v>165</v>
      </c>
      <c r="E32" s="173">
        <v>55</v>
      </c>
      <c r="F32" s="173">
        <v>110</v>
      </c>
      <c r="G32" s="173" t="e">
        <f>#REF!-#REF!</f>
        <v>#REF!</v>
      </c>
      <c r="H32" s="173">
        <v>110</v>
      </c>
      <c r="I32" s="207"/>
      <c r="J32" s="101"/>
      <c r="K32" s="101"/>
      <c r="L32" s="101">
        <v>26</v>
      </c>
      <c r="M32" s="101">
        <v>38</v>
      </c>
      <c r="N32" s="101">
        <v>46</v>
      </c>
      <c r="O32" s="173"/>
      <c r="P32" s="173" t="s">
        <v>326</v>
      </c>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row>
    <row r="33" spans="1:118" s="6" customFormat="1" ht="9.9499999999999993" customHeight="1" x14ac:dyDescent="0.2">
      <c r="A33" s="179" t="s">
        <v>56</v>
      </c>
      <c r="B33" s="175" t="s">
        <v>38</v>
      </c>
      <c r="C33" s="267" t="s">
        <v>327</v>
      </c>
      <c r="D33" s="205">
        <f>E33+F33</f>
        <v>220</v>
      </c>
      <c r="E33" s="205">
        <v>110</v>
      </c>
      <c r="F33" s="173">
        <v>110</v>
      </c>
      <c r="G33" s="173" t="e">
        <f>#REF!-#REF!</f>
        <v>#REF!</v>
      </c>
      <c r="H33" s="205">
        <v>110</v>
      </c>
      <c r="I33" s="229"/>
      <c r="J33" s="192"/>
      <c r="K33" s="101"/>
      <c r="L33" s="192">
        <v>26</v>
      </c>
      <c r="M33" s="101">
        <v>38</v>
      </c>
      <c r="N33" s="101">
        <v>46</v>
      </c>
      <c r="O33" s="173"/>
      <c r="P33" s="205" t="s">
        <v>326</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row>
    <row r="34" spans="1:118" s="6" customFormat="1" ht="9.9499999999999993" customHeight="1" x14ac:dyDescent="0.2">
      <c r="A34" s="179" t="s">
        <v>57</v>
      </c>
      <c r="B34" s="230" t="s">
        <v>173</v>
      </c>
      <c r="C34" s="266" t="s">
        <v>274</v>
      </c>
      <c r="D34" s="173">
        <f>E34+F34</f>
        <v>54</v>
      </c>
      <c r="E34" s="205">
        <v>15</v>
      </c>
      <c r="F34" s="173">
        <v>39</v>
      </c>
      <c r="G34" s="173" t="e">
        <f>#REF!-#REF!</f>
        <v>#REF!</v>
      </c>
      <c r="H34" s="205">
        <v>12</v>
      </c>
      <c r="I34" s="229"/>
      <c r="J34" s="192"/>
      <c r="K34" s="101"/>
      <c r="L34" s="192">
        <v>39</v>
      </c>
      <c r="M34" s="101"/>
      <c r="N34" s="192"/>
      <c r="O34" s="205"/>
      <c r="P34" s="205" t="s">
        <v>259</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row>
    <row r="35" spans="1:118" s="6" customFormat="1" ht="9.9499999999999993" customHeight="1" x14ac:dyDescent="0.2">
      <c r="A35" s="231" t="s">
        <v>44</v>
      </c>
      <c r="B35" s="232" t="s">
        <v>112</v>
      </c>
      <c r="C35" s="233" t="s">
        <v>314</v>
      </c>
      <c r="D35" s="234">
        <f>SUM(D36:D36)</f>
        <v>78</v>
      </c>
      <c r="E35" s="234">
        <f>SUM(E36:E36)</f>
        <v>26</v>
      </c>
      <c r="F35" s="234">
        <f>SUM(F36:F36)</f>
        <v>52</v>
      </c>
      <c r="G35" s="166"/>
      <c r="H35" s="166">
        <f>SUM(H36:H36)</f>
        <v>16</v>
      </c>
      <c r="I35" s="235"/>
      <c r="J35" s="99"/>
      <c r="K35" s="99"/>
      <c r="L35" s="99">
        <f>SUM(L36:L36)</f>
        <v>52</v>
      </c>
      <c r="M35" s="99">
        <f>SUM(M36:M36)</f>
        <v>0</v>
      </c>
      <c r="N35" s="99">
        <f>SUM(N36:N36)</f>
        <v>0</v>
      </c>
      <c r="O35" s="166">
        <f>O36</f>
        <v>0</v>
      </c>
      <c r="P35" s="16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row>
    <row r="36" spans="1:118" s="6" customFormat="1" x14ac:dyDescent="0.2">
      <c r="A36" s="164" t="s">
        <v>39</v>
      </c>
      <c r="B36" s="236" t="s">
        <v>58</v>
      </c>
      <c r="C36" s="266" t="s">
        <v>313</v>
      </c>
      <c r="D36" s="237">
        <f>E36+F36</f>
        <v>78</v>
      </c>
      <c r="E36" s="237">
        <v>26</v>
      </c>
      <c r="F36" s="237">
        <v>52</v>
      </c>
      <c r="G36" s="237" t="e">
        <f>#REF!-#REF!</f>
        <v>#REF!</v>
      </c>
      <c r="H36" s="237">
        <v>16</v>
      </c>
      <c r="I36" s="238"/>
      <c r="J36" s="239"/>
      <c r="K36" s="239"/>
      <c r="L36" s="239">
        <v>52</v>
      </c>
      <c r="M36" s="239"/>
      <c r="N36" s="239"/>
      <c r="O36" s="237"/>
      <c r="P36" s="237" t="s">
        <v>263</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row>
    <row r="37" spans="1:118" s="8" customFormat="1" ht="9.9499999999999993" customHeight="1" x14ac:dyDescent="0.2">
      <c r="A37" s="240" t="s">
        <v>65</v>
      </c>
      <c r="B37" s="241" t="s">
        <v>66</v>
      </c>
      <c r="C37" s="268" t="s">
        <v>279</v>
      </c>
      <c r="D37" s="242">
        <f>D38+D53</f>
        <v>2294</v>
      </c>
      <c r="E37" s="242">
        <f>E38+E53</f>
        <v>734</v>
      </c>
      <c r="F37" s="242">
        <f>F38+F53</f>
        <v>1560</v>
      </c>
      <c r="G37" s="243" t="e">
        <f>G53+G38</f>
        <v>#REF!</v>
      </c>
      <c r="H37" s="242">
        <f>H38+H53</f>
        <v>440</v>
      </c>
      <c r="I37" s="243">
        <f>I53+I38</f>
        <v>40</v>
      </c>
      <c r="J37" s="244"/>
      <c r="K37" s="244"/>
      <c r="L37" s="244">
        <f>L38+L53</f>
        <v>273</v>
      </c>
      <c r="M37" s="244">
        <f>M53+M38</f>
        <v>551</v>
      </c>
      <c r="N37" s="244">
        <f>N53+N38</f>
        <v>736</v>
      </c>
      <c r="O37" s="243">
        <f>O38+O53</f>
        <v>0</v>
      </c>
      <c r="P37" s="243"/>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row>
    <row r="38" spans="1:118" s="6" customFormat="1" ht="9.9499999999999993" customHeight="1" x14ac:dyDescent="0.2">
      <c r="A38" s="181" t="s">
        <v>67</v>
      </c>
      <c r="B38" s="165" t="s">
        <v>113</v>
      </c>
      <c r="C38" s="102" t="s">
        <v>277</v>
      </c>
      <c r="D38" s="166">
        <f>D39+D40+D41+D42+D43+D44+D45+D46+D47+D48+D49+D50+D51+D52</f>
        <v>1223</v>
      </c>
      <c r="E38" s="166">
        <f>E39+E40+E41+E42+E43+E44+E45+E46+E47+E48+E49+E50+E51+E52</f>
        <v>385</v>
      </c>
      <c r="F38" s="166">
        <f>F39+F40+F41+F42+F43+F44+F45+F46+F47+F48+F49+F50+F51+F52</f>
        <v>838</v>
      </c>
      <c r="G38" s="166" t="e">
        <f>SUM(G39:G51)</f>
        <v>#REF!</v>
      </c>
      <c r="H38" s="166">
        <f>H39+H40+H41+H42+H43+H44+H45+H46+H47+H48+H49+H50+H51+H52</f>
        <v>223</v>
      </c>
      <c r="I38" s="96" t="s">
        <v>174</v>
      </c>
      <c r="J38" s="99"/>
      <c r="K38" s="99"/>
      <c r="L38" s="99">
        <f>SUM(L39:L52)</f>
        <v>117</v>
      </c>
      <c r="M38" s="99">
        <f>SUM(M39:M52)</f>
        <v>399</v>
      </c>
      <c r="N38" s="99">
        <f>SUM(N39:N51)</f>
        <v>322</v>
      </c>
      <c r="O38" s="166">
        <f>O41+O42+O44+O47+O48</f>
        <v>0</v>
      </c>
      <c r="P38" s="16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row>
    <row r="39" spans="1:118" s="6" customFormat="1" x14ac:dyDescent="0.2">
      <c r="A39" s="164" t="s">
        <v>68</v>
      </c>
      <c r="B39" s="168" t="s">
        <v>183</v>
      </c>
      <c r="C39" s="266" t="s">
        <v>271</v>
      </c>
      <c r="D39" s="170">
        <f>F39+E39</f>
        <v>163</v>
      </c>
      <c r="E39" s="170">
        <v>48</v>
      </c>
      <c r="F39" s="170">
        <f>L39+M39</f>
        <v>115</v>
      </c>
      <c r="G39" s="171" t="e">
        <f>#REF!-#REF!</f>
        <v>#REF!</v>
      </c>
      <c r="H39" s="170">
        <v>24</v>
      </c>
      <c r="I39" s="172"/>
      <c r="J39" s="173"/>
      <c r="K39" s="101"/>
      <c r="L39" s="101">
        <v>39</v>
      </c>
      <c r="M39" s="101">
        <v>76</v>
      </c>
      <c r="N39" s="174"/>
      <c r="O39" s="174"/>
      <c r="P39" s="173" t="s">
        <v>261</v>
      </c>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row>
    <row r="40" spans="1:118" s="5" customFormat="1" ht="9.9499999999999993" customHeight="1" x14ac:dyDescent="0.2">
      <c r="A40" s="167" t="s">
        <v>69</v>
      </c>
      <c r="B40" s="175" t="s">
        <v>45</v>
      </c>
      <c r="C40" s="266" t="s">
        <v>271</v>
      </c>
      <c r="D40" s="170">
        <f>F40+E40</f>
        <v>114</v>
      </c>
      <c r="E40" s="170">
        <v>38</v>
      </c>
      <c r="F40" s="170">
        <v>76</v>
      </c>
      <c r="G40" s="171" t="e">
        <f>#REF!-#REF!</f>
        <v>#REF!</v>
      </c>
      <c r="H40" s="176">
        <v>23</v>
      </c>
      <c r="I40" s="177" t="s">
        <v>174</v>
      </c>
      <c r="J40" s="101"/>
      <c r="K40" s="178"/>
      <c r="L40" s="101"/>
      <c r="M40" s="178">
        <v>76</v>
      </c>
      <c r="N40" s="101"/>
      <c r="O40" s="173"/>
      <c r="P40" s="173" t="s">
        <v>261</v>
      </c>
    </row>
    <row r="41" spans="1:118" s="5" customFormat="1" ht="9.9499999999999993" customHeight="1" x14ac:dyDescent="0.2">
      <c r="A41" s="164" t="s">
        <v>70</v>
      </c>
      <c r="B41" s="168" t="s">
        <v>82</v>
      </c>
      <c r="C41" s="266" t="s">
        <v>328</v>
      </c>
      <c r="D41" s="170">
        <f t="shared" ref="D41:D49" si="5">E41+F41</f>
        <v>99</v>
      </c>
      <c r="E41" s="170">
        <v>30</v>
      </c>
      <c r="F41" s="170">
        <v>69</v>
      </c>
      <c r="G41" s="171" t="e">
        <f>#REF!-#REF!</f>
        <v>#REF!</v>
      </c>
      <c r="H41" s="170">
        <v>21</v>
      </c>
      <c r="I41" s="172"/>
      <c r="J41" s="101"/>
      <c r="K41" s="101"/>
      <c r="L41" s="101"/>
      <c r="M41" s="101"/>
      <c r="N41" s="101">
        <v>69</v>
      </c>
      <c r="O41" s="173"/>
      <c r="P41" s="173" t="s">
        <v>329</v>
      </c>
    </row>
    <row r="42" spans="1:118" s="5" customFormat="1" ht="9.9499999999999993" customHeight="1" x14ac:dyDescent="0.2">
      <c r="A42" s="164" t="s">
        <v>71</v>
      </c>
      <c r="B42" s="168" t="s">
        <v>184</v>
      </c>
      <c r="C42" s="266" t="s">
        <v>328</v>
      </c>
      <c r="D42" s="170">
        <f t="shared" si="5"/>
        <v>99</v>
      </c>
      <c r="E42" s="170">
        <v>30</v>
      </c>
      <c r="F42" s="170">
        <v>69</v>
      </c>
      <c r="G42" s="171" t="e">
        <f>#REF!-#REF!</f>
        <v>#REF!</v>
      </c>
      <c r="H42" s="170">
        <v>21</v>
      </c>
      <c r="I42" s="172"/>
      <c r="J42" s="101"/>
      <c r="K42" s="101"/>
      <c r="L42" s="101"/>
      <c r="M42" s="101"/>
      <c r="N42" s="101">
        <v>69</v>
      </c>
      <c r="O42" s="173"/>
      <c r="P42" s="173" t="s">
        <v>329</v>
      </c>
    </row>
    <row r="43" spans="1:118" s="5" customFormat="1" ht="9.9499999999999993" customHeight="1" x14ac:dyDescent="0.2">
      <c r="A43" s="164" t="s">
        <v>72</v>
      </c>
      <c r="B43" s="168" t="s">
        <v>145</v>
      </c>
      <c r="C43" s="266" t="s">
        <v>271</v>
      </c>
      <c r="D43" s="170">
        <f t="shared" si="5"/>
        <v>143</v>
      </c>
      <c r="E43" s="170">
        <v>48</v>
      </c>
      <c r="F43" s="170">
        <v>95</v>
      </c>
      <c r="G43" s="171" t="e">
        <f>#REF!-#REF!</f>
        <v>#REF!</v>
      </c>
      <c r="H43" s="170">
        <v>19</v>
      </c>
      <c r="I43" s="180"/>
      <c r="J43" s="101"/>
      <c r="K43" s="101"/>
      <c r="L43" s="101"/>
      <c r="M43" s="101">
        <v>95</v>
      </c>
      <c r="N43" s="101"/>
      <c r="O43" s="173"/>
      <c r="P43" s="173" t="s">
        <v>261</v>
      </c>
    </row>
    <row r="44" spans="1:118" s="5" customFormat="1" ht="9.9499999999999993" customHeight="1" x14ac:dyDescent="0.2">
      <c r="A44" s="179" t="s">
        <v>73</v>
      </c>
      <c r="B44" s="168" t="s">
        <v>185</v>
      </c>
      <c r="C44" s="266" t="s">
        <v>269</v>
      </c>
      <c r="D44" s="170">
        <f t="shared" si="5"/>
        <v>69</v>
      </c>
      <c r="E44" s="170">
        <v>23</v>
      </c>
      <c r="F44" s="170">
        <v>46</v>
      </c>
      <c r="G44" s="171" t="e">
        <f>#REF!-#REF!</f>
        <v>#REF!</v>
      </c>
      <c r="H44" s="170">
        <v>14</v>
      </c>
      <c r="I44" s="180"/>
      <c r="J44" s="101"/>
      <c r="K44" s="101"/>
      <c r="L44" s="101"/>
      <c r="M44" s="101"/>
      <c r="N44" s="101">
        <v>46</v>
      </c>
      <c r="O44" s="173"/>
      <c r="P44" s="173" t="s">
        <v>326</v>
      </c>
    </row>
    <row r="45" spans="1:118" s="5" customFormat="1" ht="9.9499999999999993" customHeight="1" x14ac:dyDescent="0.2">
      <c r="A45" s="179" t="s">
        <v>74</v>
      </c>
      <c r="B45" s="168" t="s">
        <v>59</v>
      </c>
      <c r="C45" s="266" t="s">
        <v>270</v>
      </c>
      <c r="D45" s="170">
        <f t="shared" si="5"/>
        <v>114</v>
      </c>
      <c r="E45" s="170">
        <v>38</v>
      </c>
      <c r="F45" s="170">
        <v>76</v>
      </c>
      <c r="G45" s="171" t="e">
        <f>#REF!-#REF!</f>
        <v>#REF!</v>
      </c>
      <c r="H45" s="170">
        <v>23</v>
      </c>
      <c r="I45" s="180"/>
      <c r="J45" s="101"/>
      <c r="K45" s="101"/>
      <c r="L45" s="101"/>
      <c r="M45" s="101">
        <v>76</v>
      </c>
      <c r="N45" s="101"/>
      <c r="O45" s="173"/>
      <c r="P45" s="173" t="s">
        <v>257</v>
      </c>
    </row>
    <row r="46" spans="1:118" s="5" customFormat="1" ht="9.9499999999999993" customHeight="1" x14ac:dyDescent="0.2">
      <c r="A46" s="179" t="s">
        <v>75</v>
      </c>
      <c r="B46" s="168" t="s">
        <v>175</v>
      </c>
      <c r="C46" s="266" t="s">
        <v>312</v>
      </c>
      <c r="D46" s="170">
        <f t="shared" si="5"/>
        <v>116</v>
      </c>
      <c r="E46" s="170">
        <v>38</v>
      </c>
      <c r="F46" s="170">
        <v>78</v>
      </c>
      <c r="G46" s="171" t="e">
        <f>#REF!-#REF!</f>
        <v>#REF!</v>
      </c>
      <c r="H46" s="170">
        <v>19</v>
      </c>
      <c r="I46" s="180"/>
      <c r="J46" s="101"/>
      <c r="K46" s="101"/>
      <c r="L46" s="101">
        <v>78</v>
      </c>
      <c r="M46" s="101"/>
      <c r="N46" s="101"/>
      <c r="O46" s="173"/>
      <c r="P46" s="173" t="s">
        <v>258</v>
      </c>
    </row>
    <row r="47" spans="1:118" s="5" customFormat="1" ht="9.9499999999999993" customHeight="1" x14ac:dyDescent="0.2">
      <c r="A47" s="179" t="s">
        <v>76</v>
      </c>
      <c r="B47" s="265" t="s">
        <v>256</v>
      </c>
      <c r="C47" s="266" t="s">
        <v>330</v>
      </c>
      <c r="D47" s="170">
        <f t="shared" si="5"/>
        <v>93</v>
      </c>
      <c r="E47" s="170">
        <v>24</v>
      </c>
      <c r="F47" s="170">
        <v>69</v>
      </c>
      <c r="G47" s="171" t="e">
        <f>#REF!-#REF!</f>
        <v>#REF!</v>
      </c>
      <c r="H47" s="170">
        <v>21</v>
      </c>
      <c r="I47" s="180"/>
      <c r="J47" s="101"/>
      <c r="K47" s="101"/>
      <c r="L47" s="101"/>
      <c r="M47" s="101"/>
      <c r="N47" s="101">
        <v>69</v>
      </c>
      <c r="O47" s="173"/>
      <c r="P47" s="173" t="s">
        <v>331</v>
      </c>
    </row>
    <row r="48" spans="1:118" s="5" customFormat="1" ht="9.9499999999999993" customHeight="1" x14ac:dyDescent="0.2">
      <c r="A48" s="179" t="s">
        <v>83</v>
      </c>
      <c r="B48" s="168" t="s">
        <v>187</v>
      </c>
      <c r="C48" s="266" t="s">
        <v>332</v>
      </c>
      <c r="D48" s="170">
        <f t="shared" si="5"/>
        <v>99</v>
      </c>
      <c r="E48" s="170">
        <v>30</v>
      </c>
      <c r="F48" s="170">
        <v>69</v>
      </c>
      <c r="G48" s="171" t="e">
        <f>#REF!-#REF!</f>
        <v>#REF!</v>
      </c>
      <c r="H48" s="170">
        <v>21</v>
      </c>
      <c r="I48" s="180"/>
      <c r="J48" s="101"/>
      <c r="K48" s="101"/>
      <c r="L48" s="101"/>
      <c r="M48" s="101"/>
      <c r="N48" s="101">
        <v>69</v>
      </c>
      <c r="O48" s="173"/>
      <c r="P48" s="173" t="s">
        <v>329</v>
      </c>
    </row>
    <row r="49" spans="1:17" s="5" customFormat="1" ht="9.9499999999999993" customHeight="1" x14ac:dyDescent="0.2">
      <c r="A49" s="179" t="s">
        <v>114</v>
      </c>
      <c r="B49" s="168" t="s">
        <v>218</v>
      </c>
      <c r="C49" s="266" t="s">
        <v>333</v>
      </c>
      <c r="D49" s="170">
        <f t="shared" si="5"/>
        <v>114</v>
      </c>
      <c r="E49" s="170">
        <v>38</v>
      </c>
      <c r="F49" s="170">
        <v>76</v>
      </c>
      <c r="G49" s="171" t="e">
        <f>#REF!-#REF!</f>
        <v>#REF!</v>
      </c>
      <c r="H49" s="170">
        <v>17</v>
      </c>
      <c r="I49" s="180"/>
      <c r="J49" s="101"/>
      <c r="K49" s="101"/>
      <c r="L49" s="101"/>
      <c r="M49" s="101">
        <v>76</v>
      </c>
      <c r="N49" s="101"/>
      <c r="O49" s="173"/>
      <c r="P49" s="173" t="s">
        <v>262</v>
      </c>
    </row>
    <row r="50" spans="1:17" s="5" customFormat="1" ht="11.25" customHeight="1" x14ac:dyDescent="0.2">
      <c r="A50" s="179"/>
      <c r="B50" s="168"/>
      <c r="C50" s="169"/>
      <c r="D50" s="170"/>
      <c r="E50" s="170"/>
      <c r="F50" s="170"/>
      <c r="G50" s="171"/>
      <c r="H50" s="170"/>
      <c r="I50" s="180"/>
      <c r="J50" s="101"/>
      <c r="K50" s="101"/>
      <c r="L50" s="101"/>
      <c r="M50" s="101"/>
      <c r="N50" s="101"/>
      <c r="O50" s="173"/>
      <c r="P50" s="173"/>
      <c r="Q50" s="59"/>
    </row>
    <row r="51" spans="1:17" s="5" customFormat="1" ht="12" customHeight="1" x14ac:dyDescent="0.2">
      <c r="A51" s="179"/>
      <c r="B51" s="168"/>
      <c r="C51" s="169"/>
      <c r="D51" s="170"/>
      <c r="E51" s="170"/>
      <c r="F51" s="170"/>
      <c r="G51" s="171"/>
      <c r="H51" s="170"/>
      <c r="I51" s="180"/>
      <c r="J51" s="101"/>
      <c r="K51" s="101"/>
      <c r="L51" s="101"/>
      <c r="M51" s="101"/>
      <c r="N51" s="101"/>
      <c r="O51" s="173"/>
      <c r="P51" s="173"/>
    </row>
    <row r="52" spans="1:17" s="5" customFormat="1" ht="9.9499999999999993" customHeight="1" x14ac:dyDescent="0.2">
      <c r="A52" s="179"/>
      <c r="B52" s="168"/>
      <c r="C52" s="169"/>
      <c r="D52" s="170"/>
      <c r="E52" s="170"/>
      <c r="F52" s="170"/>
      <c r="G52" s="171"/>
      <c r="H52" s="170"/>
      <c r="I52" s="180"/>
      <c r="J52" s="101"/>
      <c r="K52" s="101"/>
      <c r="L52" s="101"/>
      <c r="M52" s="101"/>
      <c r="N52" s="101"/>
      <c r="O52" s="101"/>
      <c r="P52" s="101"/>
    </row>
    <row r="53" spans="1:17" s="5" customFormat="1" ht="9.9499999999999993" customHeight="1" x14ac:dyDescent="0.2">
      <c r="A53" s="181" t="s">
        <v>77</v>
      </c>
      <c r="B53" s="165" t="s">
        <v>78</v>
      </c>
      <c r="C53" s="102" t="s">
        <v>278</v>
      </c>
      <c r="D53" s="103">
        <f>D54+D59+D64+D68</f>
        <v>1071</v>
      </c>
      <c r="E53" s="103">
        <f>E54+E59+E64+E68</f>
        <v>349</v>
      </c>
      <c r="F53" s="103">
        <f>F54+F59+F64+F68</f>
        <v>722</v>
      </c>
      <c r="G53" s="166" t="e">
        <f>#REF!-#REF!</f>
        <v>#REF!</v>
      </c>
      <c r="H53" s="103">
        <f>H54+H59+H64+H68</f>
        <v>217</v>
      </c>
      <c r="I53" s="103">
        <f>I54+I59+I64+I68</f>
        <v>20</v>
      </c>
      <c r="J53" s="99"/>
      <c r="K53" s="99"/>
      <c r="L53" s="99">
        <f>L55+L56+L57</f>
        <v>156</v>
      </c>
      <c r="M53" s="99">
        <f>M69</f>
        <v>152</v>
      </c>
      <c r="N53" s="99">
        <f>N54+N59+N64+N68</f>
        <v>414</v>
      </c>
      <c r="O53" s="99">
        <f>O54+O59+O64+O68</f>
        <v>0</v>
      </c>
      <c r="P53" s="99"/>
    </row>
    <row r="54" spans="1:17" s="5" customFormat="1" ht="9.9499999999999993" customHeight="1" x14ac:dyDescent="0.2">
      <c r="A54" s="182" t="s">
        <v>79</v>
      </c>
      <c r="B54" s="183" t="s">
        <v>188</v>
      </c>
      <c r="C54" s="184" t="s">
        <v>219</v>
      </c>
      <c r="D54" s="185">
        <f>D55+D56+D57</f>
        <v>234</v>
      </c>
      <c r="E54" s="185">
        <f>E55+E56+E57</f>
        <v>78</v>
      </c>
      <c r="F54" s="185">
        <f>F55+F56+F57</f>
        <v>156</v>
      </c>
      <c r="G54" s="185" t="e">
        <f>SUM(G55:G58)</f>
        <v>#REF!</v>
      </c>
      <c r="H54" s="185">
        <f>H55+H56+H57</f>
        <v>48</v>
      </c>
      <c r="I54" s="185">
        <f>SUM(I55:I58)</f>
        <v>0</v>
      </c>
      <c r="J54" s="186"/>
      <c r="K54" s="186"/>
      <c r="L54" s="186">
        <f>L55+L56+L57+L58</f>
        <v>264</v>
      </c>
      <c r="M54" s="186"/>
      <c r="N54" s="186"/>
      <c r="O54" s="187">
        <f>O56+O57+O55</f>
        <v>0</v>
      </c>
      <c r="P54" s="187" t="s">
        <v>275</v>
      </c>
    </row>
    <row r="55" spans="1:17" s="5" customFormat="1" ht="9.9499999999999993" customHeight="1" x14ac:dyDescent="0.2">
      <c r="A55" s="164" t="s">
        <v>115</v>
      </c>
      <c r="B55" s="168" t="s">
        <v>189</v>
      </c>
      <c r="C55" s="385" t="s">
        <v>315</v>
      </c>
      <c r="D55" s="170">
        <f>E55+F55</f>
        <v>78</v>
      </c>
      <c r="E55" s="170">
        <v>26</v>
      </c>
      <c r="F55" s="170">
        <v>52</v>
      </c>
      <c r="G55" s="171" t="e">
        <f>#REF!-#REF!</f>
        <v>#REF!</v>
      </c>
      <c r="H55" s="170">
        <v>16</v>
      </c>
      <c r="I55" s="188"/>
      <c r="J55" s="101"/>
      <c r="K55" s="101"/>
      <c r="L55" s="101">
        <v>52</v>
      </c>
      <c r="M55" s="101"/>
      <c r="N55" s="101"/>
      <c r="O55" s="173"/>
      <c r="P55" s="173" t="s">
        <v>258</v>
      </c>
    </row>
    <row r="56" spans="1:17" s="5" customFormat="1" ht="12.75" customHeight="1" x14ac:dyDescent="0.2">
      <c r="A56" s="164" t="s">
        <v>190</v>
      </c>
      <c r="B56" s="189" t="s">
        <v>191</v>
      </c>
      <c r="C56" s="386"/>
      <c r="D56" s="170">
        <f>E56+F56</f>
        <v>78</v>
      </c>
      <c r="E56" s="170">
        <v>26</v>
      </c>
      <c r="F56" s="170">
        <v>52</v>
      </c>
      <c r="G56" s="171"/>
      <c r="H56" s="190">
        <v>16</v>
      </c>
      <c r="I56" s="191"/>
      <c r="J56" s="101"/>
      <c r="K56" s="192"/>
      <c r="L56" s="101">
        <v>52</v>
      </c>
      <c r="M56" s="192"/>
      <c r="N56" s="101"/>
      <c r="O56" s="173"/>
      <c r="P56" s="173" t="s">
        <v>258</v>
      </c>
    </row>
    <row r="57" spans="1:17" s="5" customFormat="1" ht="12.75" customHeight="1" x14ac:dyDescent="0.2">
      <c r="A57" s="164" t="s">
        <v>192</v>
      </c>
      <c r="B57" s="189" t="s">
        <v>193</v>
      </c>
      <c r="C57" s="387"/>
      <c r="D57" s="170">
        <f>E57+F57</f>
        <v>78</v>
      </c>
      <c r="E57" s="170">
        <v>26</v>
      </c>
      <c r="F57" s="170">
        <v>52</v>
      </c>
      <c r="G57" s="171"/>
      <c r="H57" s="190">
        <v>16</v>
      </c>
      <c r="I57" s="191"/>
      <c r="J57" s="101"/>
      <c r="K57" s="192"/>
      <c r="L57" s="101">
        <v>52</v>
      </c>
      <c r="M57" s="192"/>
      <c r="N57" s="101"/>
      <c r="O57" s="173"/>
      <c r="P57" s="173" t="s">
        <v>258</v>
      </c>
    </row>
    <row r="58" spans="1:17" s="5" customFormat="1" x14ac:dyDescent="0.2">
      <c r="A58" s="164" t="s">
        <v>139</v>
      </c>
      <c r="B58" s="189" t="s">
        <v>88</v>
      </c>
      <c r="C58" s="266" t="s">
        <v>273</v>
      </c>
      <c r="D58" s="170">
        <v>108</v>
      </c>
      <c r="E58" s="170"/>
      <c r="F58" s="170">
        <v>108</v>
      </c>
      <c r="G58" s="171"/>
      <c r="H58" s="190">
        <v>108</v>
      </c>
      <c r="I58" s="191"/>
      <c r="J58" s="101"/>
      <c r="K58" s="192"/>
      <c r="L58" s="101">
        <v>108</v>
      </c>
      <c r="M58" s="192"/>
      <c r="N58" s="101"/>
      <c r="O58" s="173"/>
      <c r="P58" s="173" t="s">
        <v>263</v>
      </c>
    </row>
    <row r="59" spans="1:17" s="5" customFormat="1" ht="21" x14ac:dyDescent="0.2">
      <c r="A59" s="182" t="s">
        <v>80</v>
      </c>
      <c r="B59" s="183" t="s">
        <v>194</v>
      </c>
      <c r="C59" s="184" t="s">
        <v>220</v>
      </c>
      <c r="D59" s="185">
        <f>D60+D61</f>
        <v>333</v>
      </c>
      <c r="E59" s="185">
        <f>SUM(E60:E61)</f>
        <v>103</v>
      </c>
      <c r="F59" s="185">
        <f>F60+F61</f>
        <v>230</v>
      </c>
      <c r="G59" s="185" t="e">
        <f t="shared" ref="G59:I59" si="6">SUM(G60:G63)</f>
        <v>#REF!</v>
      </c>
      <c r="H59" s="185">
        <f>H60+H61</f>
        <v>69</v>
      </c>
      <c r="I59" s="185">
        <f t="shared" si="6"/>
        <v>20</v>
      </c>
      <c r="J59" s="186"/>
      <c r="K59" s="186"/>
      <c r="L59" s="186"/>
      <c r="M59" s="186"/>
      <c r="N59" s="186">
        <f>N60+N61</f>
        <v>230</v>
      </c>
      <c r="O59" s="187">
        <f>O60+O61</f>
        <v>0</v>
      </c>
      <c r="P59" s="187" t="s">
        <v>334</v>
      </c>
    </row>
    <row r="60" spans="1:17" s="5" customFormat="1" ht="9.9499999999999993" customHeight="1" x14ac:dyDescent="0.2">
      <c r="A60" s="164" t="s">
        <v>117</v>
      </c>
      <c r="B60" s="168" t="s">
        <v>194</v>
      </c>
      <c r="C60" s="266" t="s">
        <v>335</v>
      </c>
      <c r="D60" s="170">
        <f>E60+F60</f>
        <v>195</v>
      </c>
      <c r="E60" s="170">
        <v>57</v>
      </c>
      <c r="F60" s="170">
        <f>N60+O60</f>
        <v>138</v>
      </c>
      <c r="G60" s="171" t="e">
        <f>#REF!-#REF!</f>
        <v>#REF!</v>
      </c>
      <c r="H60" s="170">
        <v>48</v>
      </c>
      <c r="I60" s="188"/>
      <c r="J60" s="101"/>
      <c r="K60" s="101"/>
      <c r="L60" s="101"/>
      <c r="M60" s="101"/>
      <c r="N60" s="101">
        <v>138</v>
      </c>
      <c r="O60" s="173"/>
      <c r="P60" s="173" t="s">
        <v>326</v>
      </c>
    </row>
    <row r="61" spans="1:17" s="5" customFormat="1" x14ac:dyDescent="0.2">
      <c r="A61" s="164" t="s">
        <v>217</v>
      </c>
      <c r="B61" s="168" t="s">
        <v>285</v>
      </c>
      <c r="C61" s="266" t="s">
        <v>269</v>
      </c>
      <c r="D61" s="170">
        <f>E61+F61</f>
        <v>138</v>
      </c>
      <c r="E61" s="170">
        <v>46</v>
      </c>
      <c r="F61" s="170">
        <f>N61+O61</f>
        <v>92</v>
      </c>
      <c r="G61" s="171"/>
      <c r="H61" s="170">
        <v>21</v>
      </c>
      <c r="I61" s="188">
        <v>20</v>
      </c>
      <c r="J61" s="101"/>
      <c r="K61" s="101"/>
      <c r="L61" s="101"/>
      <c r="M61" s="101"/>
      <c r="N61" s="101">
        <v>92</v>
      </c>
      <c r="O61" s="173"/>
      <c r="P61" s="173" t="s">
        <v>326</v>
      </c>
    </row>
    <row r="62" spans="1:17" s="5" customFormat="1" x14ac:dyDescent="0.2">
      <c r="A62" s="164" t="s">
        <v>177</v>
      </c>
      <c r="B62" s="168" t="s">
        <v>88</v>
      </c>
      <c r="C62" s="266" t="s">
        <v>269</v>
      </c>
      <c r="D62" s="170">
        <v>36</v>
      </c>
      <c r="E62" s="170"/>
      <c r="F62" s="170">
        <v>36</v>
      </c>
      <c r="G62" s="171" t="e">
        <f>#REF!-#REF!</f>
        <v>#REF!</v>
      </c>
      <c r="H62" s="170">
        <v>36</v>
      </c>
      <c r="I62" s="188"/>
      <c r="J62" s="101"/>
      <c r="K62" s="101"/>
      <c r="L62" s="101"/>
      <c r="M62" s="101"/>
      <c r="N62" s="101">
        <v>36</v>
      </c>
      <c r="O62" s="101"/>
      <c r="P62" s="173" t="s">
        <v>326</v>
      </c>
    </row>
    <row r="63" spans="1:17" s="5" customFormat="1" x14ac:dyDescent="0.2">
      <c r="A63" s="164" t="s">
        <v>42</v>
      </c>
      <c r="B63" s="189" t="s">
        <v>116</v>
      </c>
      <c r="C63" s="266" t="s">
        <v>269</v>
      </c>
      <c r="D63" s="170">
        <v>72</v>
      </c>
      <c r="E63" s="170"/>
      <c r="F63" s="170">
        <v>72</v>
      </c>
      <c r="G63" s="171" t="e">
        <f>#REF!-#REF!</f>
        <v>#REF!</v>
      </c>
      <c r="H63" s="190">
        <v>72</v>
      </c>
      <c r="I63" s="191"/>
      <c r="J63" s="101"/>
      <c r="K63" s="192"/>
      <c r="L63" s="101"/>
      <c r="M63" s="192"/>
      <c r="N63" s="101">
        <v>72</v>
      </c>
      <c r="O63" s="101"/>
      <c r="P63" s="173" t="s">
        <v>326</v>
      </c>
    </row>
    <row r="64" spans="1:17" s="5" customFormat="1" ht="21" x14ac:dyDescent="0.2">
      <c r="A64" s="183" t="s">
        <v>81</v>
      </c>
      <c r="B64" s="193" t="s">
        <v>195</v>
      </c>
      <c r="C64" s="184" t="s">
        <v>220</v>
      </c>
      <c r="D64" s="185">
        <f>D65</f>
        <v>276</v>
      </c>
      <c r="E64" s="185">
        <f>SUM(E65:E67)</f>
        <v>92</v>
      </c>
      <c r="F64" s="185">
        <f>F65</f>
        <v>184</v>
      </c>
      <c r="G64" s="185">
        <f t="shared" ref="G64:I64" si="7">SUM(G65:G67)</f>
        <v>0</v>
      </c>
      <c r="H64" s="185">
        <f>H65</f>
        <v>54</v>
      </c>
      <c r="I64" s="185">
        <f t="shared" si="7"/>
        <v>0</v>
      </c>
      <c r="J64" s="186"/>
      <c r="K64" s="194"/>
      <c r="L64" s="186"/>
      <c r="M64" s="194">
        <f>M65</f>
        <v>0</v>
      </c>
      <c r="N64" s="186">
        <f>N65</f>
        <v>184</v>
      </c>
      <c r="O64" s="187">
        <f>O65</f>
        <v>0</v>
      </c>
      <c r="P64" s="187" t="s">
        <v>334</v>
      </c>
    </row>
    <row r="65" spans="1:16" s="5" customFormat="1" x14ac:dyDescent="0.2">
      <c r="A65" s="164" t="s">
        <v>118</v>
      </c>
      <c r="B65" s="189" t="s">
        <v>196</v>
      </c>
      <c r="C65" s="266" t="s">
        <v>269</v>
      </c>
      <c r="D65" s="170">
        <f>E65+F65</f>
        <v>276</v>
      </c>
      <c r="E65" s="170">
        <v>92</v>
      </c>
      <c r="F65" s="170">
        <v>184</v>
      </c>
      <c r="G65" s="171"/>
      <c r="H65" s="190">
        <v>54</v>
      </c>
      <c r="I65" s="191"/>
      <c r="J65" s="101"/>
      <c r="K65" s="192"/>
      <c r="L65" s="101"/>
      <c r="M65" s="192">
        <v>0</v>
      </c>
      <c r="N65" s="101">
        <v>184</v>
      </c>
      <c r="O65" s="173"/>
      <c r="P65" s="173" t="s">
        <v>326</v>
      </c>
    </row>
    <row r="66" spans="1:16" s="5" customFormat="1" x14ac:dyDescent="0.2">
      <c r="A66" s="164" t="s">
        <v>198</v>
      </c>
      <c r="B66" s="189" t="s">
        <v>88</v>
      </c>
      <c r="C66" s="266" t="s">
        <v>335</v>
      </c>
      <c r="D66" s="170">
        <v>36</v>
      </c>
      <c r="E66" s="170"/>
      <c r="F66" s="170">
        <v>36</v>
      </c>
      <c r="G66" s="171"/>
      <c r="H66" s="190">
        <v>36</v>
      </c>
      <c r="I66" s="188"/>
      <c r="J66" s="101"/>
      <c r="K66" s="101"/>
      <c r="L66" s="101"/>
      <c r="M66" s="101"/>
      <c r="N66" s="101">
        <v>36</v>
      </c>
      <c r="O66" s="173"/>
      <c r="P66" s="173" t="s">
        <v>326</v>
      </c>
    </row>
    <row r="67" spans="1:16" s="5" customFormat="1" x14ac:dyDescent="0.2">
      <c r="A67" s="164" t="s">
        <v>197</v>
      </c>
      <c r="B67" s="189" t="s">
        <v>116</v>
      </c>
      <c r="C67" s="266" t="s">
        <v>335</v>
      </c>
      <c r="D67" s="170">
        <v>108</v>
      </c>
      <c r="E67" s="170"/>
      <c r="F67" s="170">
        <v>108</v>
      </c>
      <c r="G67" s="171"/>
      <c r="H67" s="190">
        <v>108</v>
      </c>
      <c r="I67" s="188"/>
      <c r="J67" s="101"/>
      <c r="K67" s="101"/>
      <c r="L67" s="101"/>
      <c r="M67" s="101"/>
      <c r="N67" s="101">
        <v>108</v>
      </c>
      <c r="O67" s="173"/>
      <c r="P67" s="173" t="s">
        <v>326</v>
      </c>
    </row>
    <row r="68" spans="1:16" s="5" customFormat="1" ht="21" x14ac:dyDescent="0.2">
      <c r="A68" s="183" t="s">
        <v>84</v>
      </c>
      <c r="B68" s="246" t="s">
        <v>244</v>
      </c>
      <c r="C68" s="184" t="s">
        <v>220</v>
      </c>
      <c r="D68" s="185">
        <f>D69</f>
        <v>228</v>
      </c>
      <c r="E68" s="185">
        <f t="shared" ref="E68:G68" si="8">SUM(E69:E71)</f>
        <v>76</v>
      </c>
      <c r="F68" s="185">
        <f>F69</f>
        <v>152</v>
      </c>
      <c r="G68" s="185" t="e">
        <f t="shared" si="8"/>
        <v>#REF!</v>
      </c>
      <c r="H68" s="185">
        <f>H69</f>
        <v>46</v>
      </c>
      <c r="I68" s="185"/>
      <c r="J68" s="186"/>
      <c r="K68" s="186"/>
      <c r="L68" s="186"/>
      <c r="M68" s="186">
        <f>M69+M70+M71</f>
        <v>296</v>
      </c>
      <c r="N68" s="186"/>
      <c r="O68" s="187">
        <f>O69</f>
        <v>0</v>
      </c>
      <c r="P68" s="187" t="s">
        <v>276</v>
      </c>
    </row>
    <row r="69" spans="1:16" s="5" customFormat="1" ht="9.9499999999999993" customHeight="1" x14ac:dyDescent="0.2">
      <c r="A69" s="164" t="s">
        <v>140</v>
      </c>
      <c r="B69" s="189" t="s">
        <v>199</v>
      </c>
      <c r="C69" s="266" t="s">
        <v>271</v>
      </c>
      <c r="D69" s="170">
        <f>E69+F69</f>
        <v>228</v>
      </c>
      <c r="E69" s="170">
        <v>76</v>
      </c>
      <c r="F69" s="170">
        <v>152</v>
      </c>
      <c r="G69" s="171" t="e">
        <f>#REF!-#REF!</f>
        <v>#REF!</v>
      </c>
      <c r="H69" s="170">
        <v>46</v>
      </c>
      <c r="I69" s="195"/>
      <c r="J69" s="101"/>
      <c r="K69" s="101"/>
      <c r="L69" s="101"/>
      <c r="M69" s="101">
        <v>152</v>
      </c>
      <c r="N69" s="101"/>
      <c r="O69" s="173"/>
      <c r="P69" s="173" t="s">
        <v>261</v>
      </c>
    </row>
    <row r="70" spans="1:16" s="5" customFormat="1" ht="9.9499999999999993" customHeight="1" x14ac:dyDescent="0.2">
      <c r="A70" s="164" t="s">
        <v>176</v>
      </c>
      <c r="B70" s="189" t="s">
        <v>88</v>
      </c>
      <c r="C70" s="266" t="s">
        <v>272</v>
      </c>
      <c r="D70" s="170">
        <v>36</v>
      </c>
      <c r="E70" s="170"/>
      <c r="F70" s="170">
        <v>36</v>
      </c>
      <c r="G70" s="171" t="e">
        <f>#REF!-#REF!</f>
        <v>#REF!</v>
      </c>
      <c r="H70" s="170">
        <v>36</v>
      </c>
      <c r="I70" s="195"/>
      <c r="J70" s="101"/>
      <c r="K70" s="101"/>
      <c r="L70" s="101"/>
      <c r="M70" s="101">
        <v>36</v>
      </c>
      <c r="N70" s="101"/>
      <c r="O70" s="173"/>
      <c r="P70" s="173" t="s">
        <v>262</v>
      </c>
    </row>
    <row r="71" spans="1:16" s="5" customFormat="1" x14ac:dyDescent="0.2">
      <c r="A71" s="164" t="s">
        <v>41</v>
      </c>
      <c r="B71" s="189" t="s">
        <v>116</v>
      </c>
      <c r="C71" s="266" t="s">
        <v>272</v>
      </c>
      <c r="D71" s="170">
        <v>108</v>
      </c>
      <c r="E71" s="170"/>
      <c r="F71" s="170">
        <v>108</v>
      </c>
      <c r="G71" s="171" t="e">
        <f>#REF!-#REF!</f>
        <v>#REF!</v>
      </c>
      <c r="H71" s="170">
        <v>108</v>
      </c>
      <c r="I71" s="195"/>
      <c r="J71" s="101"/>
      <c r="K71" s="101"/>
      <c r="L71" s="101"/>
      <c r="M71" s="101">
        <v>108</v>
      </c>
      <c r="N71" s="101"/>
      <c r="O71" s="173"/>
      <c r="P71" s="173" t="s">
        <v>262</v>
      </c>
    </row>
    <row r="72" spans="1:16" s="5" customFormat="1" ht="11.25" x14ac:dyDescent="0.2">
      <c r="A72" s="196"/>
      <c r="B72" s="197" t="s">
        <v>34</v>
      </c>
      <c r="C72" s="270" t="s">
        <v>282</v>
      </c>
      <c r="D72" s="198">
        <f t="shared" ref="D72:M72" si="9">D29+D35+D37</f>
        <v>2970</v>
      </c>
      <c r="E72" s="198">
        <f t="shared" si="9"/>
        <v>990</v>
      </c>
      <c r="F72" s="198">
        <f t="shared" si="9"/>
        <v>1980</v>
      </c>
      <c r="G72" s="198" t="e">
        <f t="shared" si="9"/>
        <v>#REF!</v>
      </c>
      <c r="H72" s="198">
        <f t="shared" si="9"/>
        <v>721</v>
      </c>
      <c r="I72" s="198">
        <f t="shared" si="9"/>
        <v>40</v>
      </c>
      <c r="J72" s="198">
        <f>J9</f>
        <v>620</v>
      </c>
      <c r="K72" s="198">
        <f>K9</f>
        <v>784</v>
      </c>
      <c r="L72" s="198">
        <f t="shared" si="9"/>
        <v>468</v>
      </c>
      <c r="M72" s="198">
        <f t="shared" si="9"/>
        <v>684</v>
      </c>
      <c r="N72" s="198">
        <f>N28</f>
        <v>828</v>
      </c>
      <c r="O72" s="198">
        <f>O28</f>
        <v>0</v>
      </c>
      <c r="P72" s="198"/>
    </row>
    <row r="73" spans="1:16" s="5" customFormat="1" ht="12" x14ac:dyDescent="0.2">
      <c r="A73" s="196"/>
      <c r="B73" s="197" t="s">
        <v>119</v>
      </c>
      <c r="C73" s="200"/>
      <c r="D73" s="198"/>
      <c r="E73" s="201"/>
      <c r="F73" s="201"/>
      <c r="G73" s="198"/>
      <c r="H73" s="198"/>
      <c r="I73" s="198"/>
      <c r="J73" s="202">
        <f>36</f>
        <v>36</v>
      </c>
      <c r="K73" s="202">
        <f>36</f>
        <v>36</v>
      </c>
      <c r="L73" s="202">
        <f>L28/13</f>
        <v>36</v>
      </c>
      <c r="M73" s="202">
        <f>M28/M7</f>
        <v>36</v>
      </c>
      <c r="N73" s="202">
        <f>N28/N7</f>
        <v>36</v>
      </c>
      <c r="O73" s="202">
        <v>0</v>
      </c>
      <c r="P73" s="202"/>
    </row>
    <row r="74" spans="1:16" s="5" customFormat="1" ht="15" customHeight="1" x14ac:dyDescent="0.2">
      <c r="A74" s="199" t="s">
        <v>120</v>
      </c>
      <c r="B74" s="203" t="s">
        <v>121</v>
      </c>
      <c r="C74" s="204"/>
      <c r="D74" s="173"/>
      <c r="E74" s="205"/>
      <c r="F74" s="205"/>
      <c r="G74" s="206"/>
      <c r="H74" s="173"/>
      <c r="I74" s="207"/>
      <c r="J74" s="101"/>
      <c r="K74" s="101"/>
      <c r="L74" s="101"/>
      <c r="M74" s="101"/>
      <c r="N74" s="173" t="s">
        <v>157</v>
      </c>
      <c r="O74" s="173"/>
      <c r="P74" s="173"/>
    </row>
    <row r="75" spans="1:16" s="5" customFormat="1" ht="14.45" customHeight="1" x14ac:dyDescent="0.2">
      <c r="A75" s="199" t="s">
        <v>122</v>
      </c>
      <c r="B75" s="203" t="s">
        <v>91</v>
      </c>
      <c r="C75" s="208"/>
      <c r="D75" s="173"/>
      <c r="E75" s="173"/>
      <c r="F75" s="173"/>
      <c r="G75" s="206"/>
      <c r="H75" s="173"/>
      <c r="I75" s="173"/>
      <c r="J75" s="101"/>
      <c r="K75" s="101"/>
      <c r="L75" s="101"/>
      <c r="M75" s="101"/>
      <c r="N75" s="173" t="s">
        <v>158</v>
      </c>
      <c r="O75" s="173"/>
      <c r="P75" s="173"/>
    </row>
    <row r="76" spans="1:16" ht="22.15" customHeight="1" x14ac:dyDescent="0.2">
      <c r="A76" s="164"/>
      <c r="B76" s="209"/>
      <c r="C76" s="210"/>
      <c r="D76" s="180"/>
      <c r="E76" s="180"/>
      <c r="F76" s="180"/>
      <c r="G76" s="180"/>
      <c r="H76" s="180"/>
      <c r="I76" s="180"/>
      <c r="J76" s="211"/>
      <c r="K76" s="211"/>
      <c r="L76" s="211"/>
      <c r="M76" s="211"/>
      <c r="N76" s="211"/>
      <c r="O76" s="180"/>
      <c r="P76" s="180"/>
    </row>
    <row r="77" spans="1:16" ht="22.15" customHeight="1" x14ac:dyDescent="0.2">
      <c r="A77" s="371" t="s">
        <v>316</v>
      </c>
      <c r="B77" s="372"/>
      <c r="C77" s="372"/>
      <c r="D77" s="373"/>
      <c r="E77" s="213"/>
      <c r="F77" s="422" t="s">
        <v>34</v>
      </c>
      <c r="G77" s="214"/>
      <c r="H77" s="415" t="s">
        <v>123</v>
      </c>
      <c r="I77" s="416"/>
      <c r="J77" s="215">
        <f>J9</f>
        <v>620</v>
      </c>
      <c r="K77" s="195">
        <f>K72</f>
        <v>784</v>
      </c>
      <c r="L77" s="215">
        <f t="shared" ref="L77:N77" si="10">L28</f>
        <v>468</v>
      </c>
      <c r="M77" s="215">
        <f t="shared" si="10"/>
        <v>684</v>
      </c>
      <c r="N77" s="215">
        <f t="shared" si="10"/>
        <v>828</v>
      </c>
      <c r="O77" s="195"/>
      <c r="P77" s="215"/>
    </row>
    <row r="78" spans="1:16" ht="13.15" customHeight="1" x14ac:dyDescent="0.2">
      <c r="A78" s="212" t="s">
        <v>91</v>
      </c>
      <c r="B78" s="217"/>
      <c r="C78" s="217"/>
      <c r="D78" s="218"/>
      <c r="E78" s="219"/>
      <c r="F78" s="423"/>
      <c r="G78" s="214"/>
      <c r="H78" s="415" t="s">
        <v>124</v>
      </c>
      <c r="I78" s="416"/>
      <c r="J78" s="294">
        <v>0</v>
      </c>
      <c r="K78" s="294">
        <v>0</v>
      </c>
      <c r="L78" s="215">
        <v>108</v>
      </c>
      <c r="M78" s="215">
        <v>36</v>
      </c>
      <c r="N78" s="215">
        <v>72</v>
      </c>
      <c r="O78" s="215"/>
      <c r="P78" s="215"/>
    </row>
    <row r="79" spans="1:16" ht="12.6" customHeight="1" x14ac:dyDescent="0.2">
      <c r="A79" s="216" t="s">
        <v>125</v>
      </c>
      <c r="B79" s="221"/>
      <c r="C79" s="221"/>
      <c r="D79" s="222"/>
      <c r="E79" s="223"/>
      <c r="F79" s="423"/>
      <c r="G79" s="214"/>
      <c r="H79" s="415" t="s">
        <v>154</v>
      </c>
      <c r="I79" s="416"/>
      <c r="J79" s="294">
        <v>0</v>
      </c>
      <c r="K79" s="294">
        <v>0</v>
      </c>
      <c r="L79" s="215"/>
      <c r="M79" s="215">
        <v>108</v>
      </c>
      <c r="N79" s="215">
        <v>180</v>
      </c>
      <c r="O79" s="215"/>
      <c r="P79" s="215"/>
    </row>
    <row r="80" spans="1:16" x14ac:dyDescent="0.2">
      <c r="A80" s="220"/>
      <c r="B80" s="224"/>
      <c r="C80" s="224"/>
      <c r="D80" s="225"/>
      <c r="E80" s="223"/>
      <c r="F80" s="423"/>
      <c r="G80" s="214"/>
      <c r="H80" s="417" t="s">
        <v>155</v>
      </c>
      <c r="I80" s="418"/>
      <c r="J80" s="294"/>
      <c r="K80" s="294"/>
      <c r="L80" s="215"/>
      <c r="M80" s="215"/>
      <c r="N80" s="215">
        <v>144</v>
      </c>
      <c r="O80" s="215"/>
      <c r="P80" s="215"/>
    </row>
    <row r="81" spans="1:16" x14ac:dyDescent="0.2">
      <c r="A81" s="374" t="s">
        <v>265</v>
      </c>
      <c r="B81" s="375"/>
      <c r="C81" s="375"/>
      <c r="D81" s="376"/>
      <c r="E81" s="223"/>
      <c r="F81" s="423"/>
      <c r="G81" s="214"/>
      <c r="H81" s="415" t="s">
        <v>126</v>
      </c>
      <c r="I81" s="416"/>
      <c r="J81" s="294">
        <v>0</v>
      </c>
      <c r="K81" s="294">
        <v>3</v>
      </c>
      <c r="L81" s="215">
        <v>3</v>
      </c>
      <c r="M81" s="215">
        <v>5</v>
      </c>
      <c r="N81" s="215">
        <v>5</v>
      </c>
      <c r="O81" s="215"/>
      <c r="P81" s="215"/>
    </row>
    <row r="82" spans="1:16" x14ac:dyDescent="0.2">
      <c r="A82" s="377" t="s">
        <v>283</v>
      </c>
      <c r="B82" s="378"/>
      <c r="C82" s="378"/>
      <c r="D82" s="379"/>
      <c r="E82" s="223"/>
      <c r="F82" s="423"/>
      <c r="G82" s="214"/>
      <c r="H82" s="415" t="s">
        <v>127</v>
      </c>
      <c r="I82" s="416"/>
      <c r="J82" s="294">
        <v>3</v>
      </c>
      <c r="K82" s="294">
        <v>7</v>
      </c>
      <c r="L82" s="215">
        <v>2</v>
      </c>
      <c r="M82" s="215">
        <v>3</v>
      </c>
      <c r="N82" s="215">
        <v>9</v>
      </c>
      <c r="O82" s="215"/>
      <c r="P82" s="215"/>
    </row>
    <row r="83" spans="1:16" x14ac:dyDescent="0.2">
      <c r="A83" s="380" t="s">
        <v>284</v>
      </c>
      <c r="B83" s="381"/>
      <c r="C83" s="381"/>
      <c r="D83" s="382"/>
      <c r="E83" s="227"/>
      <c r="F83" s="424"/>
      <c r="G83" s="214"/>
      <c r="H83" s="415" t="s">
        <v>128</v>
      </c>
      <c r="I83" s="416"/>
      <c r="J83" s="294">
        <v>0</v>
      </c>
      <c r="K83" s="294">
        <v>0</v>
      </c>
      <c r="L83" s="215">
        <v>2</v>
      </c>
      <c r="M83" s="215">
        <v>3</v>
      </c>
      <c r="N83" s="215">
        <v>1</v>
      </c>
      <c r="O83" s="215"/>
      <c r="P83" s="215"/>
    </row>
    <row r="84" spans="1:16" x14ac:dyDescent="0.2">
      <c r="A84" s="226"/>
      <c r="B84" s="226"/>
      <c r="C84" s="226"/>
      <c r="D84" s="226"/>
      <c r="E84" s="226"/>
      <c r="F84" s="226"/>
      <c r="G84" s="226"/>
      <c r="H84" s="226"/>
      <c r="I84" s="226"/>
      <c r="J84" s="226"/>
      <c r="K84" s="226"/>
      <c r="L84" s="226"/>
      <c r="M84" s="226"/>
      <c r="N84" s="226"/>
      <c r="O84" s="226"/>
    </row>
    <row r="85" spans="1:16" x14ac:dyDescent="0.2">
      <c r="A85" s="226"/>
    </row>
    <row r="86" spans="1:16" x14ac:dyDescent="0.2">
      <c r="B86" s="40"/>
    </row>
    <row r="87" spans="1:16" x14ac:dyDescent="0.2">
      <c r="B87" s="40"/>
    </row>
    <row r="88" spans="1:16" x14ac:dyDescent="0.2">
      <c r="B88" s="40" t="s">
        <v>159</v>
      </c>
      <c r="C88" s="295">
        <v>0.53700000000000003</v>
      </c>
    </row>
  </sheetData>
  <mergeCells count="30">
    <mergeCell ref="P2:P4"/>
    <mergeCell ref="F3:I3"/>
    <mergeCell ref="H83:I83"/>
    <mergeCell ref="H80:I80"/>
    <mergeCell ref="G5:G7"/>
    <mergeCell ref="F77:F83"/>
    <mergeCell ref="H81:I81"/>
    <mergeCell ref="H79:I79"/>
    <mergeCell ref="H78:I78"/>
    <mergeCell ref="H77:I77"/>
    <mergeCell ref="H82:I82"/>
    <mergeCell ref="J2:O3"/>
    <mergeCell ref="A1:M1"/>
    <mergeCell ref="A2:A7"/>
    <mergeCell ref="B2:B7"/>
    <mergeCell ref="C2:C7"/>
    <mergeCell ref="D2:I2"/>
    <mergeCell ref="J4:K4"/>
    <mergeCell ref="I5:I7"/>
    <mergeCell ref="H5:H7"/>
    <mergeCell ref="G4:I4"/>
    <mergeCell ref="F4:F7"/>
    <mergeCell ref="D3:D7"/>
    <mergeCell ref="E3:E7"/>
    <mergeCell ref="A77:D77"/>
    <mergeCell ref="A81:D81"/>
    <mergeCell ref="A82:D82"/>
    <mergeCell ref="A83:D83"/>
    <mergeCell ref="L4:M4"/>
    <mergeCell ref="C55:C57"/>
  </mergeCells>
  <pageMargins left="0.59055118110236227"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SheetLayoutView="100" workbookViewId="0">
      <selection activeCell="A22" sqref="A22"/>
    </sheetView>
  </sheetViews>
  <sheetFormatPr defaultRowHeight="12.75" x14ac:dyDescent="0.2"/>
  <cols>
    <col min="1" max="1" width="24.5703125" customWidth="1"/>
    <col min="2" max="2" width="97.28515625" customWidth="1"/>
  </cols>
  <sheetData>
    <row r="1" spans="1:2" ht="37.15" customHeight="1" x14ac:dyDescent="0.2">
      <c r="A1" s="429" t="s">
        <v>129</v>
      </c>
      <c r="B1" s="429"/>
    </row>
    <row r="2" spans="1:2" ht="18.75" x14ac:dyDescent="0.2">
      <c r="A2" s="280" t="s">
        <v>130</v>
      </c>
      <c r="B2" s="280" t="s">
        <v>40</v>
      </c>
    </row>
    <row r="3" spans="1:2" ht="18.75" x14ac:dyDescent="0.2">
      <c r="A3" s="280"/>
      <c r="B3" s="281" t="s">
        <v>131</v>
      </c>
    </row>
    <row r="4" spans="1:2" ht="18.75" x14ac:dyDescent="0.2">
      <c r="A4" s="282">
        <v>206</v>
      </c>
      <c r="B4" s="283" t="s">
        <v>200</v>
      </c>
    </row>
    <row r="5" spans="1:2" ht="19.149999999999999" customHeight="1" x14ac:dyDescent="0.2">
      <c r="A5" s="282">
        <v>302.40899999999999</v>
      </c>
      <c r="B5" s="283" t="s">
        <v>132</v>
      </c>
    </row>
    <row r="6" spans="1:2" ht="18.75" x14ac:dyDescent="0.2">
      <c r="A6" s="282">
        <v>304</v>
      </c>
      <c r="B6" s="283" t="s">
        <v>201</v>
      </c>
    </row>
    <row r="7" spans="1:2" ht="18.75" x14ac:dyDescent="0.2">
      <c r="A7" s="282">
        <v>312</v>
      </c>
      <c r="B7" s="283" t="s">
        <v>146</v>
      </c>
    </row>
    <row r="8" spans="1:2" ht="18.75" x14ac:dyDescent="0.2">
      <c r="A8" s="282">
        <v>303</v>
      </c>
      <c r="B8" s="283" t="s">
        <v>147</v>
      </c>
    </row>
    <row r="9" spans="1:2" ht="18.75" x14ac:dyDescent="0.2">
      <c r="A9" s="282">
        <v>313</v>
      </c>
      <c r="B9" s="283" t="s">
        <v>202</v>
      </c>
    </row>
    <row r="10" spans="1:2" ht="18.75" x14ac:dyDescent="0.2">
      <c r="A10" s="282">
        <v>101</v>
      </c>
      <c r="B10" s="283" t="s">
        <v>203</v>
      </c>
    </row>
    <row r="11" spans="1:2" ht="18.75" x14ac:dyDescent="0.2">
      <c r="A11" s="275"/>
      <c r="B11" s="284" t="s">
        <v>133</v>
      </c>
    </row>
    <row r="12" spans="1:2" ht="18.75" x14ac:dyDescent="0.2">
      <c r="A12" s="282">
        <v>401</v>
      </c>
      <c r="B12" s="283" t="s">
        <v>148</v>
      </c>
    </row>
    <row r="13" spans="1:2" ht="18.75" x14ac:dyDescent="0.2">
      <c r="A13" s="282"/>
      <c r="B13" s="281" t="s">
        <v>204</v>
      </c>
    </row>
    <row r="14" spans="1:2" ht="18.75" x14ac:dyDescent="0.2">
      <c r="A14" s="282">
        <v>307</v>
      </c>
      <c r="B14" s="285" t="s">
        <v>205</v>
      </c>
    </row>
    <row r="15" spans="1:2" ht="18.75" x14ac:dyDescent="0.2">
      <c r="A15" s="282">
        <v>309</v>
      </c>
      <c r="B15" s="285" t="s">
        <v>206</v>
      </c>
    </row>
    <row r="16" spans="1:2" ht="18.75" x14ac:dyDescent="0.2">
      <c r="A16" s="282"/>
      <c r="B16" s="281" t="s">
        <v>207</v>
      </c>
    </row>
    <row r="17" spans="1:2" ht="18.75" x14ac:dyDescent="0.2">
      <c r="A17" s="282">
        <v>309</v>
      </c>
      <c r="B17" s="285" t="s">
        <v>208</v>
      </c>
    </row>
    <row r="18" spans="1:2" ht="18.75" x14ac:dyDescent="0.2">
      <c r="A18" s="275"/>
      <c r="B18" s="284" t="s">
        <v>134</v>
      </c>
    </row>
    <row r="19" spans="1:2" ht="18.75" x14ac:dyDescent="0.2">
      <c r="A19" s="275">
        <v>201</v>
      </c>
      <c r="B19" s="286" t="s">
        <v>209</v>
      </c>
    </row>
    <row r="20" spans="1:2" ht="18.75" x14ac:dyDescent="0.2">
      <c r="A20" s="275"/>
      <c r="B20" s="286" t="s">
        <v>135</v>
      </c>
    </row>
    <row r="21" spans="1:2" ht="37.5" x14ac:dyDescent="0.2">
      <c r="A21" s="275"/>
      <c r="B21" s="287" t="s">
        <v>136</v>
      </c>
    </row>
    <row r="22" spans="1:2" ht="18.75" x14ac:dyDescent="0.2">
      <c r="A22" s="275"/>
      <c r="B22" s="284" t="s">
        <v>137</v>
      </c>
    </row>
    <row r="23" spans="1:2" ht="18.75" x14ac:dyDescent="0.2">
      <c r="A23" s="275">
        <v>202</v>
      </c>
      <c r="B23" s="286" t="s">
        <v>211</v>
      </c>
    </row>
    <row r="24" spans="1:2" ht="18.75" x14ac:dyDescent="0.2">
      <c r="A24" s="275"/>
      <c r="B24" s="286" t="s">
        <v>210</v>
      </c>
    </row>
    <row r="25" spans="1:2" ht="18.75" x14ac:dyDescent="0.2">
      <c r="A25" s="275"/>
      <c r="B25" s="286" t="s">
        <v>138</v>
      </c>
    </row>
    <row r="26" spans="1:2" ht="15" x14ac:dyDescent="0.2">
      <c r="A26" s="41"/>
    </row>
    <row r="29" spans="1:2" ht="16.149999999999999" customHeight="1" x14ac:dyDescent="0.2"/>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1"/>
  <sheetViews>
    <sheetView topLeftCell="A163" zoomScaleNormal="100" zoomScaleSheetLayoutView="100" workbookViewId="0">
      <selection activeCell="F184" sqref="F184"/>
    </sheetView>
  </sheetViews>
  <sheetFormatPr defaultRowHeight="12.75" x14ac:dyDescent="0.2"/>
  <cols>
    <col min="1" max="1" width="3" customWidth="1"/>
  </cols>
  <sheetData>
    <row r="1" spans="2:15" ht="18" x14ac:dyDescent="0.25">
      <c r="B1" s="430"/>
      <c r="C1" s="431"/>
      <c r="D1" s="431"/>
      <c r="E1" s="431"/>
      <c r="F1" s="431"/>
      <c r="G1" s="431"/>
      <c r="H1" s="431"/>
      <c r="I1" s="431"/>
      <c r="J1" s="431"/>
      <c r="K1" s="431"/>
      <c r="L1" s="431"/>
      <c r="M1" s="431"/>
      <c r="N1" s="431"/>
      <c r="O1" s="431"/>
    </row>
    <row r="45" ht="21" customHeight="1" x14ac:dyDescent="0.2"/>
    <row r="91" ht="10.5" customHeight="1" x14ac:dyDescent="0.2"/>
    <row r="122" spans="2:2" ht="18.75" x14ac:dyDescent="0.3">
      <c r="B122" s="152"/>
    </row>
    <row r="123" spans="2:2" ht="18.75" x14ac:dyDescent="0.3">
      <c r="B123" s="152"/>
    </row>
    <row r="124" spans="2:2" ht="18.75" x14ac:dyDescent="0.3">
      <c r="B124" s="152"/>
    </row>
    <row r="125" spans="2:2" ht="18.75" x14ac:dyDescent="0.3">
      <c r="B125" s="152"/>
    </row>
    <row r="181" ht="34.5" customHeight="1" x14ac:dyDescent="0.2"/>
  </sheetData>
  <mergeCells count="1">
    <mergeCell ref="B1:O1"/>
  </mergeCells>
  <pageMargins left="0.70866141732283472" right="0.70866141732283472" top="0.74803149606299213" bottom="0.74803149606299213" header="0.31496062992125984" footer="0.31496062992125984"/>
  <pageSetup paperSize="9" scale="85"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7"/>
  <sheetViews>
    <sheetView tabSelected="1" view="pageBreakPreview" zoomScaleNormal="120" zoomScaleSheetLayoutView="100" workbookViewId="0">
      <pane ySplit="5" topLeftCell="A6" activePane="bottomLeft" state="frozen"/>
      <selection pane="bottomLeft" sqref="A1:E1"/>
    </sheetView>
  </sheetViews>
  <sheetFormatPr defaultRowHeight="12.75" x14ac:dyDescent="0.2"/>
  <cols>
    <col min="2" max="2" width="62.5703125" customWidth="1"/>
    <col min="3" max="3" width="7.28515625" customWidth="1"/>
    <col min="4" max="4" width="7.140625" customWidth="1"/>
    <col min="5" max="5" width="7.42578125" customWidth="1"/>
    <col min="6" max="6" width="6.7109375" customWidth="1"/>
    <col min="7" max="7" width="6.28515625" customWidth="1"/>
    <col min="8" max="8" width="6.140625" customWidth="1"/>
    <col min="9" max="9" width="4.85546875" customWidth="1"/>
    <col min="10" max="10" width="6" customWidth="1"/>
  </cols>
  <sheetData>
    <row r="1" spans="1:8" ht="16.5" customHeight="1" x14ac:dyDescent="0.25">
      <c r="A1" s="436" t="s">
        <v>161</v>
      </c>
      <c r="B1" s="437"/>
      <c r="C1" s="437"/>
      <c r="D1" s="437"/>
      <c r="E1" s="437"/>
      <c r="F1" s="61"/>
    </row>
    <row r="2" spans="1:8" s="5" customFormat="1" ht="10.9" customHeight="1" x14ac:dyDescent="0.2">
      <c r="A2" s="438" t="s">
        <v>33</v>
      </c>
      <c r="B2" s="440" t="s">
        <v>95</v>
      </c>
      <c r="C2" s="400" t="s">
        <v>160</v>
      </c>
      <c r="D2" s="401"/>
      <c r="E2" s="401"/>
      <c r="F2" s="401"/>
      <c r="G2" s="401"/>
      <c r="H2" s="425"/>
    </row>
    <row r="3" spans="1:8" s="5" customFormat="1" ht="10.15" customHeight="1" x14ac:dyDescent="0.2">
      <c r="A3" s="439"/>
      <c r="B3" s="441"/>
      <c r="C3" s="426"/>
      <c r="D3" s="427"/>
      <c r="E3" s="427"/>
      <c r="F3" s="427"/>
      <c r="G3" s="427"/>
      <c r="H3" s="428"/>
    </row>
    <row r="4" spans="1:8" s="5" customFormat="1" ht="9" customHeight="1" x14ac:dyDescent="0.2">
      <c r="A4" s="439"/>
      <c r="B4" s="441"/>
      <c r="C4" s="434" t="s">
        <v>100</v>
      </c>
      <c r="D4" s="435"/>
      <c r="E4" s="434" t="s">
        <v>101</v>
      </c>
      <c r="F4" s="435"/>
      <c r="G4" s="444" t="s">
        <v>167</v>
      </c>
      <c r="H4" s="445"/>
    </row>
    <row r="5" spans="1:8" s="5" customFormat="1" ht="12" customHeight="1" x14ac:dyDescent="0.2">
      <c r="A5" s="439"/>
      <c r="B5" s="441"/>
      <c r="C5" s="36" t="s">
        <v>104</v>
      </c>
      <c r="D5" s="37" t="s">
        <v>105</v>
      </c>
      <c r="E5" s="73" t="s">
        <v>106</v>
      </c>
      <c r="F5" s="31" t="s">
        <v>107</v>
      </c>
      <c r="G5" s="132" t="s">
        <v>178</v>
      </c>
      <c r="H5" s="132" t="s">
        <v>179</v>
      </c>
    </row>
    <row r="6" spans="1:8" s="5" customFormat="1" ht="12" customHeight="1" x14ac:dyDescent="0.2">
      <c r="A6" s="135" t="s">
        <v>162</v>
      </c>
      <c r="B6" s="136" t="s">
        <v>180</v>
      </c>
      <c r="C6" s="137">
        <v>32</v>
      </c>
      <c r="D6" s="110">
        <v>28</v>
      </c>
      <c r="E6" s="110"/>
      <c r="F6" s="110"/>
      <c r="G6" s="138"/>
      <c r="H6" s="138"/>
    </row>
    <row r="7" spans="1:8" s="5" customFormat="1" ht="12" customHeight="1" x14ac:dyDescent="0.2">
      <c r="A7" s="153" t="s">
        <v>221</v>
      </c>
      <c r="B7" s="248" t="s">
        <v>222</v>
      </c>
      <c r="C7" s="67">
        <v>16</v>
      </c>
      <c r="D7" s="111">
        <v>20</v>
      </c>
      <c r="E7" s="111"/>
      <c r="F7" s="111"/>
      <c r="G7" s="139"/>
      <c r="H7" s="139"/>
    </row>
    <row r="8" spans="1:8" s="5" customFormat="1" ht="12" customHeight="1" x14ac:dyDescent="0.2">
      <c r="A8" s="100" t="s">
        <v>223</v>
      </c>
      <c r="B8" s="247" t="s">
        <v>238</v>
      </c>
      <c r="C8" s="129">
        <v>2</v>
      </c>
      <c r="D8" s="140">
        <v>2</v>
      </c>
      <c r="E8" s="109"/>
      <c r="F8" s="31"/>
      <c r="G8" s="141"/>
      <c r="H8" s="141"/>
    </row>
    <row r="9" spans="1:8" s="5" customFormat="1" ht="12" customHeight="1" x14ac:dyDescent="0.25">
      <c r="A9" s="100" t="s">
        <v>226</v>
      </c>
      <c r="B9" s="155" t="s">
        <v>37</v>
      </c>
      <c r="C9" s="129">
        <v>2</v>
      </c>
      <c r="D9" s="140">
        <v>2</v>
      </c>
      <c r="E9" s="109"/>
      <c r="F9" s="31"/>
      <c r="G9" s="141"/>
      <c r="H9" s="141"/>
    </row>
    <row r="10" spans="1:8" s="5" customFormat="1" ht="12" customHeight="1" x14ac:dyDescent="0.25">
      <c r="A10" s="100" t="s">
        <v>229</v>
      </c>
      <c r="B10" s="155" t="s">
        <v>64</v>
      </c>
      <c r="C10" s="129">
        <v>2</v>
      </c>
      <c r="D10" s="140">
        <v>2</v>
      </c>
      <c r="E10" s="109"/>
      <c r="F10" s="31"/>
      <c r="G10" s="141"/>
      <c r="H10" s="141"/>
    </row>
    <row r="11" spans="1:8" s="5" customFormat="1" ht="12" customHeight="1" x14ac:dyDescent="0.25">
      <c r="A11" s="100" t="s">
        <v>231</v>
      </c>
      <c r="B11" s="155" t="s">
        <v>169</v>
      </c>
      <c r="C11" s="129">
        <v>4</v>
      </c>
      <c r="D11" s="140"/>
      <c r="E11" s="109"/>
      <c r="F11" s="31"/>
      <c r="G11" s="141"/>
      <c r="H11" s="141"/>
    </row>
    <row r="12" spans="1:8" s="5" customFormat="1" ht="12" customHeight="1" x14ac:dyDescent="0.25">
      <c r="A12" s="100" t="s">
        <v>232</v>
      </c>
      <c r="B12" s="155" t="s">
        <v>168</v>
      </c>
      <c r="C12" s="129">
        <v>2</v>
      </c>
      <c r="D12" s="140">
        <v>2</v>
      </c>
      <c r="E12" s="109"/>
      <c r="F12" s="31"/>
      <c r="G12" s="141"/>
      <c r="H12" s="141"/>
    </row>
    <row r="13" spans="1:8" s="5" customFormat="1" ht="12" customHeight="1" x14ac:dyDescent="0.25">
      <c r="A13" s="100" t="s">
        <v>233</v>
      </c>
      <c r="B13" s="155" t="s">
        <v>237</v>
      </c>
      <c r="C13" s="129"/>
      <c r="D13" s="140">
        <v>4</v>
      </c>
      <c r="E13" s="109"/>
      <c r="F13" s="31"/>
      <c r="G13" s="141"/>
      <c r="H13" s="141"/>
    </row>
    <row r="14" spans="1:8" s="5" customFormat="1" ht="12" customHeight="1" x14ac:dyDescent="0.25">
      <c r="A14" s="100" t="s">
        <v>234</v>
      </c>
      <c r="B14" s="155" t="s">
        <v>319</v>
      </c>
      <c r="C14" s="129">
        <v>4</v>
      </c>
      <c r="D14" s="140"/>
      <c r="E14" s="109"/>
      <c r="F14" s="31"/>
      <c r="G14" s="141"/>
      <c r="H14" s="141"/>
    </row>
    <row r="15" spans="1:8" s="5" customFormat="1" ht="12" customHeight="1" x14ac:dyDescent="0.25">
      <c r="A15" s="100" t="s">
        <v>235</v>
      </c>
      <c r="B15" s="155" t="s">
        <v>170</v>
      </c>
      <c r="C15" s="129">
        <v>0</v>
      </c>
      <c r="D15" s="140">
        <v>4</v>
      </c>
      <c r="E15" s="109"/>
      <c r="F15" s="31"/>
      <c r="G15" s="141"/>
      <c r="H15" s="141"/>
    </row>
    <row r="16" spans="1:8" s="5" customFormat="1" ht="12" customHeight="1" x14ac:dyDescent="0.25">
      <c r="A16" s="100" t="s">
        <v>236</v>
      </c>
      <c r="B16" s="155" t="s">
        <v>38</v>
      </c>
      <c r="C16" s="129">
        <v>2</v>
      </c>
      <c r="D16" s="140">
        <v>2</v>
      </c>
      <c r="E16" s="109"/>
      <c r="F16" s="31"/>
      <c r="G16" s="141"/>
      <c r="H16" s="141"/>
    </row>
    <row r="17" spans="1:112" s="5" customFormat="1" ht="12" customHeight="1" x14ac:dyDescent="0.25">
      <c r="A17" s="100" t="s">
        <v>248</v>
      </c>
      <c r="B17" s="155" t="s">
        <v>164</v>
      </c>
      <c r="C17" s="129"/>
      <c r="D17" s="140">
        <v>4</v>
      </c>
      <c r="E17" s="109"/>
      <c r="F17" s="31"/>
      <c r="G17" s="141"/>
      <c r="H17" s="141"/>
    </row>
    <row r="18" spans="1:112" s="5" customFormat="1" ht="12" customHeight="1" x14ac:dyDescent="0.2">
      <c r="A18" s="159"/>
      <c r="B18" s="249" t="s">
        <v>181</v>
      </c>
      <c r="C18" s="115">
        <v>12</v>
      </c>
      <c r="D18" s="142">
        <f>D19+D20+D21+D22</f>
        <v>8</v>
      </c>
      <c r="E18" s="111"/>
      <c r="F18" s="111"/>
      <c r="G18" s="139"/>
      <c r="H18" s="139"/>
    </row>
    <row r="19" spans="1:112" s="5" customFormat="1" ht="12" customHeight="1" x14ac:dyDescent="0.25">
      <c r="A19" s="100" t="s">
        <v>253</v>
      </c>
      <c r="B19" s="155" t="s">
        <v>239</v>
      </c>
      <c r="C19" s="129">
        <v>2</v>
      </c>
      <c r="D19" s="140">
        <v>2</v>
      </c>
      <c r="E19" s="109"/>
      <c r="F19" s="31"/>
      <c r="G19" s="141"/>
      <c r="H19" s="141"/>
    </row>
    <row r="20" spans="1:112" s="5" customFormat="1" ht="12" customHeight="1" x14ac:dyDescent="0.25">
      <c r="A20" s="100" t="s">
        <v>254</v>
      </c>
      <c r="B20" s="250" t="s">
        <v>182</v>
      </c>
      <c r="C20" s="129">
        <v>2</v>
      </c>
      <c r="D20" s="140">
        <v>2</v>
      </c>
      <c r="E20" s="109"/>
      <c r="F20" s="31"/>
      <c r="G20" s="141"/>
      <c r="H20" s="141"/>
    </row>
    <row r="21" spans="1:112" s="5" customFormat="1" ht="12" customHeight="1" x14ac:dyDescent="0.25">
      <c r="A21" s="100" t="s">
        <v>255</v>
      </c>
      <c r="B21" s="250" t="s">
        <v>171</v>
      </c>
      <c r="C21" s="129"/>
      <c r="D21" s="140">
        <v>4</v>
      </c>
      <c r="E21" s="109"/>
      <c r="F21" s="31"/>
      <c r="G21" s="141"/>
      <c r="H21" s="141"/>
    </row>
    <row r="22" spans="1:112" s="5" customFormat="1" ht="12" customHeight="1" x14ac:dyDescent="0.25">
      <c r="A22" s="100" t="s">
        <v>323</v>
      </c>
      <c r="B22" s="250" t="s">
        <v>172</v>
      </c>
      <c r="C22" s="129">
        <v>4</v>
      </c>
      <c r="D22" s="140"/>
      <c r="E22" s="109"/>
      <c r="F22" s="31"/>
      <c r="G22" s="141"/>
      <c r="H22" s="141"/>
      <c r="I22" s="129"/>
      <c r="J22" s="140"/>
    </row>
    <row r="23" spans="1:112" s="5" customFormat="1" x14ac:dyDescent="0.2">
      <c r="A23" s="159"/>
      <c r="B23" s="248" t="s">
        <v>241</v>
      </c>
      <c r="C23" s="115">
        <v>4</v>
      </c>
      <c r="D23" s="142"/>
      <c r="E23" s="111"/>
      <c r="F23" s="111"/>
      <c r="G23" s="139"/>
      <c r="H23" s="139"/>
    </row>
    <row r="24" spans="1:112" s="5" customFormat="1" ht="15" x14ac:dyDescent="0.25">
      <c r="A24" s="100" t="s">
        <v>324</v>
      </c>
      <c r="B24" s="155" t="s">
        <v>242</v>
      </c>
      <c r="C24" s="129">
        <v>4</v>
      </c>
      <c r="D24" s="140"/>
      <c r="E24" s="109"/>
      <c r="F24" s="31"/>
      <c r="G24" s="141"/>
      <c r="H24" s="141"/>
      <c r="I24" s="58"/>
    </row>
    <row r="25" spans="1:112" s="5" customFormat="1" x14ac:dyDescent="0.2">
      <c r="A25" s="442" t="s">
        <v>156</v>
      </c>
      <c r="B25" s="443"/>
      <c r="C25" s="127"/>
      <c r="D25" s="127"/>
      <c r="E25" s="127">
        <f>E26+E32+E34</f>
        <v>34</v>
      </c>
      <c r="F25" s="127">
        <f>F26+F32+F34</f>
        <v>30</v>
      </c>
      <c r="G25" s="128">
        <f>G26+G32+G34</f>
        <v>40</v>
      </c>
      <c r="H25" s="128"/>
    </row>
    <row r="26" spans="1:112" s="5" customFormat="1" x14ac:dyDescent="0.2">
      <c r="A26" s="77" t="s">
        <v>43</v>
      </c>
      <c r="B26" s="143" t="s">
        <v>111</v>
      </c>
      <c r="C26" s="112"/>
      <c r="D26" s="112"/>
      <c r="E26" s="112">
        <f>E27+E28+E29+E30+E31</f>
        <v>12</v>
      </c>
      <c r="F26" s="112">
        <f>F27+F28+F29+F30+F31</f>
        <v>8</v>
      </c>
      <c r="G26" s="144">
        <f>G27+G28+G29+G30+G31</f>
        <v>8</v>
      </c>
      <c r="H26" s="144"/>
    </row>
    <row r="27" spans="1:112" s="6" customFormat="1" x14ac:dyDescent="0.2">
      <c r="A27" s="78" t="s">
        <v>35</v>
      </c>
      <c r="B27" s="79" t="s">
        <v>55</v>
      </c>
      <c r="C27" s="123"/>
      <c r="D27" s="74"/>
      <c r="E27" s="123"/>
      <c r="F27" s="74">
        <v>4</v>
      </c>
      <c r="G27" s="129"/>
      <c r="H27" s="129"/>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row>
    <row r="28" spans="1:112" s="5" customFormat="1" x14ac:dyDescent="0.2">
      <c r="A28" s="145" t="s">
        <v>46</v>
      </c>
      <c r="B28" s="80" t="s">
        <v>64</v>
      </c>
      <c r="C28" s="123"/>
      <c r="D28" s="76"/>
      <c r="E28" s="123">
        <v>4</v>
      </c>
      <c r="F28" s="76"/>
      <c r="G28" s="129"/>
      <c r="H28" s="129"/>
      <c r="I28" s="58"/>
    </row>
    <row r="29" spans="1:112" s="5" customFormat="1" x14ac:dyDescent="0.2">
      <c r="A29" s="78" t="s">
        <v>36</v>
      </c>
      <c r="B29" s="79" t="s">
        <v>37</v>
      </c>
      <c r="C29" s="123"/>
      <c r="D29" s="74"/>
      <c r="E29" s="123">
        <v>2</v>
      </c>
      <c r="F29" s="74">
        <v>2</v>
      </c>
      <c r="G29" s="123">
        <v>4</v>
      </c>
      <c r="H29" s="75"/>
    </row>
    <row r="30" spans="1:112" s="7" customFormat="1" x14ac:dyDescent="0.2">
      <c r="A30" s="81" t="s">
        <v>56</v>
      </c>
      <c r="B30" s="82" t="s">
        <v>38</v>
      </c>
      <c r="C30" s="123"/>
      <c r="D30" s="74"/>
      <c r="E30" s="123">
        <v>2</v>
      </c>
      <c r="F30" s="74">
        <v>2</v>
      </c>
      <c r="G30" s="123">
        <v>4</v>
      </c>
      <c r="H30" s="75"/>
      <c r="I30" s="58"/>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row>
    <row r="31" spans="1:112" s="6" customFormat="1" x14ac:dyDescent="0.2">
      <c r="A31" s="81" t="s">
        <v>57</v>
      </c>
      <c r="B31" s="146" t="s">
        <v>173</v>
      </c>
      <c r="C31" s="124"/>
      <c r="D31" s="76"/>
      <c r="E31" s="124">
        <v>4</v>
      </c>
      <c r="F31" s="76"/>
      <c r="G31" s="147"/>
      <c r="H31" s="129"/>
      <c r="I31" s="58"/>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2" spans="1:112" s="6" customFormat="1" x14ac:dyDescent="0.2">
      <c r="A32" s="148" t="s">
        <v>44</v>
      </c>
      <c r="B32" s="143" t="s">
        <v>112</v>
      </c>
      <c r="C32" s="112"/>
      <c r="D32" s="112"/>
      <c r="E32" s="112">
        <f>E33</f>
        <v>4</v>
      </c>
      <c r="F32" s="112">
        <f>F33</f>
        <v>0</v>
      </c>
      <c r="G32" s="115">
        <f>G33</f>
        <v>0</v>
      </c>
      <c r="H32" s="115"/>
      <c r="I32" s="58"/>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1:112" s="6" customFormat="1" x14ac:dyDescent="0.2">
      <c r="A33" s="78" t="s">
        <v>39</v>
      </c>
      <c r="B33" s="79" t="s">
        <v>58</v>
      </c>
      <c r="C33" s="123"/>
      <c r="D33" s="74"/>
      <c r="E33" s="123">
        <v>4</v>
      </c>
      <c r="F33" s="74"/>
      <c r="G33" s="129"/>
      <c r="H33" s="129"/>
      <c r="I33" s="58"/>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1:112" s="6" customFormat="1" x14ac:dyDescent="0.2">
      <c r="A34" s="83" t="s">
        <v>65</v>
      </c>
      <c r="B34" s="113" t="s">
        <v>66</v>
      </c>
      <c r="C34" s="114"/>
      <c r="D34" s="114"/>
      <c r="E34" s="114">
        <f>E35+E50</f>
        <v>18</v>
      </c>
      <c r="F34" s="114">
        <f>F35+F50</f>
        <v>22</v>
      </c>
      <c r="G34" s="130">
        <f>G35+G50</f>
        <v>32</v>
      </c>
      <c r="H34" s="130"/>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1:112" s="8" customFormat="1" x14ac:dyDescent="0.2">
      <c r="A35" s="77" t="s">
        <v>67</v>
      </c>
      <c r="B35" s="84" t="s">
        <v>113</v>
      </c>
      <c r="C35" s="112"/>
      <c r="D35" s="112"/>
      <c r="E35" s="112">
        <f>SUM(E36:E49)</f>
        <v>6</v>
      </c>
      <c r="F35" s="112">
        <f>SUM(F36:F49)</f>
        <v>18</v>
      </c>
      <c r="G35" s="115">
        <f>G38+G39+G41+G45+G47</f>
        <v>20</v>
      </c>
      <c r="H35" s="11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1:112" s="6" customFormat="1" x14ac:dyDescent="0.2">
      <c r="A36" s="78" t="s">
        <v>68</v>
      </c>
      <c r="B36" s="79" t="s">
        <v>183</v>
      </c>
      <c r="C36" s="123"/>
      <c r="D36" s="74"/>
      <c r="E36" s="129">
        <v>2</v>
      </c>
      <c r="F36" s="140">
        <v>2</v>
      </c>
      <c r="G36" s="147"/>
      <c r="H36" s="129"/>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1:112" s="6" customFormat="1" x14ac:dyDescent="0.2">
      <c r="A37" s="85" t="s">
        <v>69</v>
      </c>
      <c r="B37" s="82" t="s">
        <v>45</v>
      </c>
      <c r="C37" s="125"/>
      <c r="D37" s="74"/>
      <c r="E37" s="125"/>
      <c r="F37" s="74">
        <v>4</v>
      </c>
      <c r="G37" s="147"/>
      <c r="H37" s="129"/>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12" s="5" customFormat="1" x14ac:dyDescent="0.2">
      <c r="A38" s="78" t="s">
        <v>70</v>
      </c>
      <c r="B38" s="79" t="s">
        <v>82</v>
      </c>
      <c r="C38" s="123"/>
      <c r="D38" s="74"/>
      <c r="E38" s="123"/>
      <c r="F38" s="74"/>
      <c r="G38" s="147">
        <v>4</v>
      </c>
      <c r="H38" s="129"/>
    </row>
    <row r="39" spans="1:112" s="5" customFormat="1" x14ac:dyDescent="0.2">
      <c r="A39" s="78" t="s">
        <v>71</v>
      </c>
      <c r="B39" s="79" t="s">
        <v>184</v>
      </c>
      <c r="C39" s="123"/>
      <c r="D39" s="74"/>
      <c r="E39" s="123"/>
      <c r="F39" s="74"/>
      <c r="G39" s="147">
        <v>4</v>
      </c>
      <c r="H39" s="129"/>
    </row>
    <row r="40" spans="1:112" s="5" customFormat="1" x14ac:dyDescent="0.2">
      <c r="A40" s="78" t="s">
        <v>72</v>
      </c>
      <c r="B40" s="79" t="s">
        <v>212</v>
      </c>
      <c r="C40" s="123"/>
      <c r="D40" s="74"/>
      <c r="E40" s="123"/>
      <c r="F40" s="74">
        <v>4</v>
      </c>
      <c r="G40" s="123"/>
      <c r="H40" s="75"/>
    </row>
    <row r="41" spans="1:112" s="5" customFormat="1" x14ac:dyDescent="0.2">
      <c r="A41" s="81" t="s">
        <v>73</v>
      </c>
      <c r="B41" s="79" t="s">
        <v>185</v>
      </c>
      <c r="C41" s="123"/>
      <c r="D41" s="74"/>
      <c r="E41" s="123"/>
      <c r="F41" s="74"/>
      <c r="G41" s="123">
        <v>4</v>
      </c>
      <c r="H41" s="75"/>
    </row>
    <row r="42" spans="1:112" s="5" customFormat="1" x14ac:dyDescent="0.2">
      <c r="A42" s="81" t="s">
        <v>74</v>
      </c>
      <c r="B42" s="79" t="s">
        <v>213</v>
      </c>
      <c r="C42" s="123"/>
      <c r="D42" s="74"/>
      <c r="E42" s="123"/>
      <c r="F42" s="74">
        <v>4</v>
      </c>
      <c r="G42" s="123"/>
      <c r="H42" s="75"/>
    </row>
    <row r="43" spans="1:112" s="5" customFormat="1" x14ac:dyDescent="0.2">
      <c r="A43" s="81" t="s">
        <v>75</v>
      </c>
      <c r="B43" s="79" t="s">
        <v>175</v>
      </c>
      <c r="C43" s="123"/>
      <c r="D43" s="74"/>
      <c r="E43" s="123">
        <v>4</v>
      </c>
      <c r="F43" s="74"/>
      <c r="G43" s="123"/>
      <c r="H43" s="75"/>
    </row>
    <row r="44" spans="1:112" s="5" customFormat="1" x14ac:dyDescent="0.2">
      <c r="A44" s="81"/>
      <c r="B44" s="79"/>
      <c r="C44" s="123"/>
      <c r="D44" s="74"/>
      <c r="E44" s="123"/>
      <c r="F44" s="74"/>
      <c r="G44" s="123"/>
      <c r="H44" s="75"/>
      <c r="J44" s="39"/>
    </row>
    <row r="45" spans="1:112" s="5" customFormat="1" x14ac:dyDescent="0.2">
      <c r="A45" s="81" t="s">
        <v>76</v>
      </c>
      <c r="B45" s="79" t="s">
        <v>186</v>
      </c>
      <c r="C45" s="123"/>
      <c r="D45" s="74"/>
      <c r="E45" s="123"/>
      <c r="F45" s="74"/>
      <c r="G45" s="123">
        <v>4</v>
      </c>
      <c r="H45" s="75"/>
      <c r="J45" s="39"/>
    </row>
    <row r="46" spans="1:112" s="5" customFormat="1" x14ac:dyDescent="0.2">
      <c r="A46" s="81"/>
      <c r="B46" s="79"/>
      <c r="C46" s="123"/>
      <c r="D46" s="74"/>
      <c r="E46" s="123"/>
      <c r="F46" s="74"/>
      <c r="G46" s="123"/>
      <c r="H46" s="75"/>
    </row>
    <row r="47" spans="1:112" s="5" customFormat="1" x14ac:dyDescent="0.2">
      <c r="A47" s="81" t="s">
        <v>83</v>
      </c>
      <c r="B47" s="79" t="s">
        <v>187</v>
      </c>
      <c r="C47" s="123"/>
      <c r="D47" s="74"/>
      <c r="E47" s="123"/>
      <c r="F47" s="74"/>
      <c r="G47" s="123">
        <v>4</v>
      </c>
      <c r="H47" s="75"/>
    </row>
    <row r="48" spans="1:112" s="5" customFormat="1" x14ac:dyDescent="0.2">
      <c r="A48" s="81" t="s">
        <v>114</v>
      </c>
      <c r="B48" s="79" t="s">
        <v>216</v>
      </c>
      <c r="C48" s="123"/>
      <c r="D48" s="74"/>
      <c r="E48" s="123"/>
      <c r="F48" s="74">
        <v>4</v>
      </c>
      <c r="G48" s="123"/>
      <c r="H48" s="75"/>
      <c r="I48" s="58"/>
      <c r="J48" s="59"/>
      <c r="K48" s="59"/>
    </row>
    <row r="49" spans="1:9" s="5" customFormat="1" x14ac:dyDescent="0.2">
      <c r="A49" s="81"/>
      <c r="B49" s="79"/>
      <c r="C49" s="123"/>
      <c r="D49" s="74"/>
      <c r="E49" s="123"/>
      <c r="F49" s="74"/>
      <c r="G49" s="123"/>
      <c r="H49" s="75"/>
    </row>
    <row r="50" spans="1:9" s="5" customFormat="1" x14ac:dyDescent="0.2">
      <c r="A50" s="77" t="s">
        <v>77</v>
      </c>
      <c r="B50" s="84" t="s">
        <v>78</v>
      </c>
      <c r="C50" s="112"/>
      <c r="D50" s="112"/>
      <c r="E50" s="112">
        <f>E51+E55+E58+E60</f>
        <v>12</v>
      </c>
      <c r="F50" s="112">
        <f>F51+F55+F58+F60</f>
        <v>4</v>
      </c>
      <c r="G50" s="112">
        <f>G51+G55+G58+G60</f>
        <v>12</v>
      </c>
      <c r="H50" s="115"/>
    </row>
    <row r="51" spans="1:9" s="5" customFormat="1" x14ac:dyDescent="0.2">
      <c r="A51" s="116" t="s">
        <v>79</v>
      </c>
      <c r="B51" s="117" t="s">
        <v>188</v>
      </c>
      <c r="C51" s="118"/>
      <c r="D51" s="118"/>
      <c r="E51" s="118">
        <f>E52+E53+E54</f>
        <v>12</v>
      </c>
      <c r="F51" s="118">
        <f>F52+F53+F54</f>
        <v>0</v>
      </c>
      <c r="G51" s="118">
        <f>G52+G53+G54</f>
        <v>0</v>
      </c>
      <c r="H51" s="119"/>
    </row>
    <row r="52" spans="1:9" s="5" customFormat="1" x14ac:dyDescent="0.2">
      <c r="A52" s="134" t="s">
        <v>115</v>
      </c>
      <c r="B52" s="79" t="s">
        <v>189</v>
      </c>
      <c r="C52" s="123"/>
      <c r="D52" s="74"/>
      <c r="E52" s="123">
        <v>4</v>
      </c>
      <c r="F52" s="74"/>
      <c r="G52" s="123"/>
      <c r="H52" s="75"/>
    </row>
    <row r="53" spans="1:9" s="5" customFormat="1" x14ac:dyDescent="0.2">
      <c r="A53" s="134" t="s">
        <v>190</v>
      </c>
      <c r="B53" s="79" t="s">
        <v>191</v>
      </c>
      <c r="C53" s="123"/>
      <c r="D53" s="74"/>
      <c r="E53" s="123">
        <v>4</v>
      </c>
      <c r="F53" s="74"/>
      <c r="G53" s="123"/>
      <c r="H53" s="75"/>
    </row>
    <row r="54" spans="1:9" s="5" customFormat="1" x14ac:dyDescent="0.2">
      <c r="A54" s="134" t="s">
        <v>192</v>
      </c>
      <c r="B54" s="79" t="s">
        <v>193</v>
      </c>
      <c r="C54" s="123"/>
      <c r="D54" s="74"/>
      <c r="E54" s="123">
        <v>4</v>
      </c>
      <c r="F54" s="74"/>
      <c r="G54" s="123"/>
      <c r="H54" s="75"/>
    </row>
    <row r="55" spans="1:9" s="5" customFormat="1" ht="25.5" x14ac:dyDescent="0.2">
      <c r="A55" s="116" t="s">
        <v>80</v>
      </c>
      <c r="B55" s="117" t="s">
        <v>194</v>
      </c>
      <c r="C55" s="118"/>
      <c r="D55" s="118"/>
      <c r="E55" s="118"/>
      <c r="F55" s="118"/>
      <c r="G55" s="118">
        <f>G56+G57</f>
        <v>8</v>
      </c>
      <c r="H55" s="120"/>
    </row>
    <row r="56" spans="1:9" s="5" customFormat="1" x14ac:dyDescent="0.2">
      <c r="A56" s="134" t="s">
        <v>117</v>
      </c>
      <c r="B56" s="149" t="s">
        <v>194</v>
      </c>
      <c r="C56" s="123"/>
      <c r="D56" s="74"/>
      <c r="E56" s="123"/>
      <c r="F56" s="74"/>
      <c r="G56" s="123">
        <v>4</v>
      </c>
      <c r="H56" s="75"/>
    </row>
    <row r="57" spans="1:9" s="5" customFormat="1" ht="25.5" x14ac:dyDescent="0.2">
      <c r="A57" s="134" t="s">
        <v>217</v>
      </c>
      <c r="B57" s="149" t="s">
        <v>285</v>
      </c>
      <c r="C57" s="123"/>
      <c r="D57" s="74"/>
      <c r="E57" s="123"/>
      <c r="F57" s="74"/>
      <c r="G57" s="123">
        <v>4</v>
      </c>
      <c r="H57" s="75"/>
    </row>
    <row r="58" spans="1:9" s="5" customFormat="1" ht="25.5" x14ac:dyDescent="0.2">
      <c r="A58" s="150" t="s">
        <v>81</v>
      </c>
      <c r="B58" s="121" t="s">
        <v>214</v>
      </c>
      <c r="C58" s="122"/>
      <c r="D58" s="122"/>
      <c r="E58" s="122"/>
      <c r="F58" s="122"/>
      <c r="G58" s="118">
        <f>G59</f>
        <v>4</v>
      </c>
      <c r="H58" s="120"/>
    </row>
    <row r="59" spans="1:9" s="5" customFormat="1" x14ac:dyDescent="0.2">
      <c r="A59" s="134" t="s">
        <v>118</v>
      </c>
      <c r="B59" s="80" t="s">
        <v>196</v>
      </c>
      <c r="C59" s="124"/>
      <c r="D59" s="76"/>
      <c r="E59" s="124"/>
      <c r="F59" s="76"/>
      <c r="G59" s="123">
        <v>4</v>
      </c>
      <c r="H59" s="75"/>
    </row>
    <row r="60" spans="1:9" s="5" customFormat="1" ht="12.75" customHeight="1" x14ac:dyDescent="0.2">
      <c r="A60" s="150" t="s">
        <v>84</v>
      </c>
      <c r="B60" s="121" t="s">
        <v>215</v>
      </c>
      <c r="C60" s="118"/>
      <c r="D60" s="118"/>
      <c r="E60" s="118"/>
      <c r="F60" s="118">
        <f>F61</f>
        <v>4</v>
      </c>
      <c r="G60" s="118">
        <f>G61</f>
        <v>0</v>
      </c>
      <c r="H60" s="120"/>
      <c r="I60" s="72"/>
    </row>
    <row r="61" spans="1:9" x14ac:dyDescent="0.2">
      <c r="A61" s="134" t="s">
        <v>140</v>
      </c>
      <c r="B61" s="80" t="s">
        <v>199</v>
      </c>
      <c r="C61" s="123"/>
      <c r="D61" s="74"/>
      <c r="E61" s="123"/>
      <c r="F61" s="74">
        <v>4</v>
      </c>
      <c r="G61" s="123"/>
      <c r="H61" s="75"/>
    </row>
    <row r="62" spans="1:9" x14ac:dyDescent="0.2">
      <c r="A62" s="432" t="s">
        <v>318</v>
      </c>
      <c r="B62" s="433"/>
      <c r="C62" s="126">
        <f>C25+C6</f>
        <v>32</v>
      </c>
      <c r="D62" s="126">
        <f>D25+D6</f>
        <v>28</v>
      </c>
      <c r="E62" s="126">
        <f>E25</f>
        <v>34</v>
      </c>
      <c r="F62" s="126">
        <f>F25+F6</f>
        <v>30</v>
      </c>
      <c r="G62" s="131">
        <f>G25+G6</f>
        <v>40</v>
      </c>
      <c r="H62" s="131">
        <f>SUM(H34:H61)</f>
        <v>0</v>
      </c>
    </row>
    <row r="63" spans="1:9" x14ac:dyDescent="0.2">
      <c r="D63" s="48"/>
    </row>
    <row r="65" spans="2:2" x14ac:dyDescent="0.2">
      <c r="B65" s="40"/>
    </row>
    <row r="66" spans="2:2" x14ac:dyDescent="0.2">
      <c r="B66" s="40"/>
    </row>
    <row r="67" spans="2:2" x14ac:dyDescent="0.2">
      <c r="B67" s="40"/>
    </row>
  </sheetData>
  <mergeCells count="9">
    <mergeCell ref="A62:B62"/>
    <mergeCell ref="C4:D4"/>
    <mergeCell ref="E4:F4"/>
    <mergeCell ref="A1:E1"/>
    <mergeCell ref="A2:A5"/>
    <mergeCell ref="B2:B5"/>
    <mergeCell ref="A25:B25"/>
    <mergeCell ref="C2:H3"/>
    <mergeCell ref="G4:H4"/>
  </mergeCells>
  <pageMargins left="0.59055118110236227" right="0.31496062992125984" top="0.74803149606299213" bottom="0.74803149606299213" header="0.31496062992125984" footer="0.31496062992125984"/>
  <pageSetup paperSize="9" scale="84" orientation="portrait" r:id="rId1"/>
  <rowBreaks count="1" manualBreakCount="1">
    <brk id="6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Титульный лист</vt:lpstr>
      <vt:lpstr>1 Сводные данные</vt:lpstr>
      <vt:lpstr>График </vt:lpstr>
      <vt:lpstr>2 План УП </vt:lpstr>
      <vt:lpstr>3 Кабинеты</vt:lpstr>
      <vt:lpstr>4 ПЗ</vt:lpstr>
      <vt:lpstr>Консультации</vt:lpstr>
      <vt:lpstr>'1 Сводные данные'!Область_печати</vt:lpstr>
      <vt:lpstr>'2 План УП '!Область_печати</vt:lpstr>
      <vt:lpstr>'3 Кабинеты'!Область_печати</vt:lpstr>
      <vt:lpstr>'4 ПЗ'!Область_печати</vt:lpstr>
      <vt:lpstr>'График '!Область_печати</vt:lpstr>
      <vt:lpstr>Консультации!Область_печати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Ольга</cp:lastModifiedBy>
  <cp:lastPrinted>2018-03-02T12:36:56Z</cp:lastPrinted>
  <dcterms:created xsi:type="dcterms:W3CDTF">2000-06-29T10:31:41Z</dcterms:created>
  <dcterms:modified xsi:type="dcterms:W3CDTF">2018-04-28T10:13:09Z</dcterms:modified>
</cp:coreProperties>
</file>