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0" windowWidth="11295" windowHeight="9825" activeTab="6"/>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 name="Консультации" sheetId="12" r:id="rId7"/>
  </sheets>
  <definedNames>
    <definedName name="_xlnm.Print_Area" localSheetId="3">'2 План УП '!$A$1:$P$106</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6">Консультации!$A$1:$H$88</definedName>
    <definedName name="_xlnm.Print_Area" localSheetId="0">'Титульный лист'!$A$1:$BL$65</definedName>
  </definedNames>
  <calcPr calcId="145621"/>
</workbook>
</file>

<file path=xl/calcChain.xml><?xml version="1.0" encoding="utf-8"?>
<calcChain xmlns="http://schemas.openxmlformats.org/spreadsheetml/2006/main">
  <c r="K76" i="9" l="1"/>
  <c r="J76" i="9"/>
  <c r="D26" i="9" l="1"/>
  <c r="D25" i="9"/>
  <c r="D24" i="9"/>
  <c r="D23" i="9"/>
  <c r="F21" i="9"/>
  <c r="D21" i="9" s="1"/>
  <c r="F20" i="9"/>
  <c r="D20" i="9" s="1"/>
  <c r="D17" i="9"/>
  <c r="D16" i="9"/>
  <c r="D15" i="9"/>
  <c r="F14" i="9"/>
  <c r="D14" i="9" s="1"/>
  <c r="E67" i="12"/>
  <c r="H67" i="12"/>
  <c r="G67" i="12"/>
  <c r="F67" i="12"/>
  <c r="F13" i="9" l="1"/>
  <c r="D13" i="9" s="1"/>
  <c r="D19" i="12"/>
  <c r="D67" i="12"/>
  <c r="C67" i="12"/>
  <c r="F59" i="9" l="1"/>
  <c r="E41" i="9"/>
  <c r="F53" i="9"/>
  <c r="F42" i="9"/>
  <c r="D42" i="9" s="1"/>
  <c r="N41" i="9"/>
  <c r="N68" i="9"/>
  <c r="N65" i="9"/>
  <c r="N61" i="9"/>
  <c r="N58" i="9"/>
  <c r="M72" i="9"/>
  <c r="M68" i="9"/>
  <c r="M65" i="9"/>
  <c r="M61" i="9"/>
  <c r="M58" i="9"/>
  <c r="M41" i="9"/>
  <c r="L41" i="9"/>
  <c r="N31" i="9"/>
  <c r="M31" i="9"/>
  <c r="L31" i="9"/>
  <c r="F62" i="9"/>
  <c r="F63" i="9"/>
  <c r="F66" i="9"/>
  <c r="F70" i="9"/>
  <c r="F69" i="9"/>
  <c r="F54" i="9"/>
  <c r="F47" i="9"/>
  <c r="F34" i="9"/>
  <c r="G54" i="9"/>
  <c r="D54" i="9"/>
  <c r="O61" i="9"/>
  <c r="O65" i="9"/>
  <c r="O31" i="9"/>
  <c r="D28" i="9"/>
  <c r="H27" i="9"/>
  <c r="F27" i="9"/>
  <c r="E27" i="9"/>
  <c r="D27" i="9"/>
  <c r="K22" i="9"/>
  <c r="J22" i="9"/>
  <c r="H22" i="9"/>
  <c r="G22" i="9"/>
  <c r="F22" i="9"/>
  <c r="E22" i="9"/>
  <c r="J10" i="9"/>
  <c r="H10" i="9"/>
  <c r="H9" i="9" s="1"/>
  <c r="G10" i="9"/>
  <c r="E10" i="9"/>
  <c r="E9" i="9" s="1"/>
  <c r="G9" i="9" l="1"/>
  <c r="J9" i="9"/>
  <c r="J75" i="9" s="1"/>
  <c r="M57" i="9"/>
  <c r="N57" i="9"/>
  <c r="N40" i="9" s="1"/>
  <c r="F68" i="9"/>
  <c r="M40" i="9"/>
  <c r="D22" i="9"/>
  <c r="F10" i="9"/>
  <c r="F9" i="9" s="1"/>
  <c r="D10" i="9"/>
  <c r="K10" i="9"/>
  <c r="K9" i="9" s="1"/>
  <c r="D9" i="9" l="1"/>
  <c r="O30" i="9"/>
  <c r="O75" i="9" s="1"/>
  <c r="D73" i="9"/>
  <c r="D70" i="9"/>
  <c r="D69" i="9"/>
  <c r="D66" i="9"/>
  <c r="D63" i="9"/>
  <c r="D62" i="9"/>
  <c r="D59" i="9"/>
  <c r="D53" i="9"/>
  <c r="D52" i="9"/>
  <c r="D51" i="9"/>
  <c r="D49" i="9"/>
  <c r="D47" i="9"/>
  <c r="D45" i="9"/>
  <c r="D44" i="9"/>
  <c r="D43" i="9"/>
  <c r="D39" i="9"/>
  <c r="D38" i="9"/>
  <c r="D36" i="9"/>
  <c r="D34" i="9"/>
  <c r="D33" i="9"/>
  <c r="D32" i="9"/>
  <c r="D46" i="9"/>
  <c r="D50" i="9"/>
  <c r="D48" i="9"/>
  <c r="E31" i="9"/>
  <c r="E65" i="9"/>
  <c r="E68" i="9"/>
  <c r="E72" i="9"/>
  <c r="D35" i="9"/>
  <c r="BP16" i="4"/>
  <c r="D41" i="9" l="1"/>
  <c r="K75" i="9"/>
  <c r="D68" i="9" l="1"/>
  <c r="F65" i="9"/>
  <c r="F61" i="9"/>
  <c r="D61" i="9"/>
  <c r="D65" i="9"/>
  <c r="D72" i="9"/>
  <c r="F72" i="9"/>
  <c r="D58" i="9"/>
  <c r="F58" i="9"/>
  <c r="I5" i="8"/>
  <c r="H8" i="8"/>
  <c r="G8" i="8"/>
  <c r="F8" i="8"/>
  <c r="E8" i="8"/>
  <c r="D8" i="8"/>
  <c r="C8" i="8"/>
  <c r="B8" i="8"/>
  <c r="I6" i="8"/>
  <c r="I8" i="8" s="1"/>
  <c r="I7" i="8"/>
  <c r="BP17" i="4"/>
  <c r="CB17" i="4" s="1"/>
  <c r="M82" i="9"/>
  <c r="N81" i="9"/>
  <c r="M81" i="9"/>
  <c r="G73" i="9"/>
  <c r="G72" i="9" s="1"/>
  <c r="I72" i="9"/>
  <c r="H72" i="9"/>
  <c r="G71" i="9"/>
  <c r="G53" i="9"/>
  <c r="CB16" i="4"/>
  <c r="BP18" i="4"/>
  <c r="L37" i="9"/>
  <c r="M37" i="9"/>
  <c r="N37" i="9"/>
  <c r="N30" i="9" s="1"/>
  <c r="L57" i="9"/>
  <c r="H68" i="9"/>
  <c r="I68" i="9"/>
  <c r="G65" i="9"/>
  <c r="H65" i="9"/>
  <c r="I65" i="9"/>
  <c r="H61" i="9"/>
  <c r="I61" i="9"/>
  <c r="H58" i="9"/>
  <c r="I58" i="9"/>
  <c r="F60" i="9"/>
  <c r="D60" i="9" s="1"/>
  <c r="G69" i="9"/>
  <c r="G68" i="9" s="1"/>
  <c r="F41" i="9"/>
  <c r="G34" i="9"/>
  <c r="G35" i="9"/>
  <c r="BR19" i="4"/>
  <c r="BS19" i="4"/>
  <c r="BT19" i="4"/>
  <c r="BU19" i="4"/>
  <c r="BV19" i="4"/>
  <c r="BX19" i="4"/>
  <c r="BY19" i="4"/>
  <c r="BZ19" i="4"/>
  <c r="CA19" i="4"/>
  <c r="G64" i="9"/>
  <c r="G63" i="9"/>
  <c r="G62" i="9"/>
  <c r="G61" i="9" s="1"/>
  <c r="G59" i="9"/>
  <c r="G58" i="9" s="1"/>
  <c r="G52" i="9"/>
  <c r="G51" i="9"/>
  <c r="G49" i="9"/>
  <c r="G48" i="9"/>
  <c r="G47" i="9"/>
  <c r="G46" i="9"/>
  <c r="G45" i="9"/>
  <c r="G44" i="9"/>
  <c r="G42" i="9"/>
  <c r="G41" i="9" s="1"/>
  <c r="H41" i="9"/>
  <c r="G38" i="9"/>
  <c r="H37" i="9"/>
  <c r="G36" i="9"/>
  <c r="G33" i="9"/>
  <c r="G32" i="9"/>
  <c r="H31" i="9"/>
  <c r="G70" i="9"/>
  <c r="F31" i="9"/>
  <c r="G43" i="9"/>
  <c r="G31" i="9"/>
  <c r="G57" i="9"/>
  <c r="F37" i="9"/>
  <c r="E61" i="9"/>
  <c r="E37" i="9"/>
  <c r="J80" i="9"/>
  <c r="K80" i="9"/>
  <c r="D31" i="9"/>
  <c r="D37" i="9"/>
  <c r="M30" i="9" l="1"/>
  <c r="M75" i="9"/>
  <c r="CB18" i="4"/>
  <c r="CB19" i="4" s="1"/>
  <c r="BP19" i="4"/>
  <c r="H57" i="9"/>
  <c r="H40" i="9" s="1"/>
  <c r="H30" i="9" s="1"/>
  <c r="G40" i="9"/>
  <c r="G30" i="9" s="1"/>
  <c r="I57" i="9"/>
  <c r="I40" i="9" s="1"/>
  <c r="I75" i="9" s="1"/>
  <c r="E58" i="9"/>
  <c r="E57" i="9" s="1"/>
  <c r="L40" i="9"/>
  <c r="L75" i="9" l="1"/>
  <c r="L76" i="9" s="1"/>
  <c r="L30" i="9"/>
  <c r="N75" i="9"/>
  <c r="N76" i="9"/>
  <c r="M76" i="9"/>
  <c r="L80" i="9"/>
  <c r="F57" i="9"/>
  <c r="H75" i="9"/>
  <c r="E40" i="9"/>
  <c r="E75" i="9" s="1"/>
  <c r="D57" i="9"/>
  <c r="D40" i="9" s="1"/>
  <c r="D30" i="9" s="1"/>
  <c r="G75" i="9"/>
  <c r="F40" i="9" l="1"/>
  <c r="F75" i="9" s="1"/>
  <c r="C91" i="9" s="1"/>
  <c r="E30" i="9"/>
  <c r="N80" i="9"/>
  <c r="O80" i="9"/>
  <c r="M80" i="9"/>
  <c r="D75" i="9"/>
  <c r="F30" i="9" l="1"/>
</calcChain>
</file>

<file path=xl/sharedStrings.xml><?xml version="1.0" encoding="utf-8"?>
<sst xmlns="http://schemas.openxmlformats.org/spreadsheetml/2006/main" count="577" uniqueCount="342">
  <si>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</si>
  <si>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</si>
  <si>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</si>
  <si>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</si>
  <si>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</si>
  <si>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</si>
  <si>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</si>
  <si>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</si>
  <si>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</si>
  <si>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</si>
  <si>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</si>
  <si>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</si>
  <si>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</si>
  <si>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</si>
  <si>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</si>
  <si>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</si>
  <si>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</si>
  <si>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</si>
  <si>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</si>
  <si>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</si>
  <si>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</si>
  <si>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</si>
  <si>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</si>
  <si>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</si>
  <si>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</si>
  <si>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</si>
  <si>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</si>
  <si>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</si>
  <si>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</si>
  <si>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</si>
  <si>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</si>
  <si>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</si>
  <si>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</si>
  <si>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</si>
  <si>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</si>
  <si>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</si>
  <si>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</si>
  <si>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</si>
  <si>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</si>
  <si>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</si>
  <si>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</si>
  <si>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ПП.01</t>
  </si>
  <si>
    <t>ПП.02</t>
  </si>
  <si>
    <t>ОГСЭ.00</t>
  </si>
  <si>
    <t>ЕН.00</t>
  </si>
  <si>
    <t>Менеджмент</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</si>
  <si>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</si>
  <si>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</si>
  <si>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</si>
  <si>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</si>
  <si>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</si>
  <si>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</si>
  <si>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</si>
  <si>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</si>
  <si>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</si>
  <si>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ОГСЭ.05</t>
  </si>
  <si>
    <t>Математика</t>
  </si>
  <si>
    <t>ЕН.02</t>
  </si>
  <si>
    <t>Безопасность жизнедеятельности</t>
  </si>
  <si>
    <t>пс</t>
  </si>
  <si>
    <t>диплом. проект.</t>
  </si>
  <si>
    <t>18    24</t>
  </si>
  <si>
    <t>Экз.сессии, нед</t>
  </si>
  <si>
    <t>История</t>
  </si>
  <si>
    <t>П.00</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</si>
  <si>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</si>
  <si>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</si>
  <si>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</si>
  <si>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</si>
  <si>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</si>
  <si>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</si>
  <si>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</si>
  <si>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</si>
  <si>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</si>
  <si>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</si>
  <si>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</si>
  <si>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</si>
  <si>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</si>
  <si>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</si>
  <si>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</si>
  <si>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</si>
  <si>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Статистика</t>
  </si>
  <si>
    <t>Документационное обеспечение управления</t>
  </si>
  <si>
    <t>Финансы, денежное обращение и кредит</t>
  </si>
  <si>
    <t>Налоги и налогообложение</t>
  </si>
  <si>
    <t>Аудит</t>
  </si>
  <si>
    <t>Экономика организации</t>
  </si>
  <si>
    <t>Правовое обеспечение профессиональной деятельности</t>
  </si>
  <si>
    <t>Основы бухгалтерского учета</t>
  </si>
  <si>
    <t>ОП.10</t>
  </si>
  <si>
    <t>ПМ.04</t>
  </si>
  <si>
    <t>ПМ.05</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</si>
  <si>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</si>
  <si>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</si>
  <si>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</si>
  <si>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</si>
  <si>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</si>
  <si>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</si>
  <si>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</si>
  <si>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</si>
  <si>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</si>
  <si>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</si>
  <si>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</si>
  <si>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 xml:space="preserve">максимальная </t>
  </si>
  <si>
    <t>Обязательная аудиторная</t>
  </si>
  <si>
    <t>всего занятий</t>
  </si>
  <si>
    <t>1 курс</t>
  </si>
  <si>
    <t>2 курс</t>
  </si>
  <si>
    <t>занятий в подгруппах (лаб. и прак. занятий)</t>
  </si>
  <si>
    <t>курсовых работ (проектов)</t>
  </si>
  <si>
    <t>1 сем.</t>
  </si>
  <si>
    <t>2 сем.</t>
  </si>
  <si>
    <t>3 сем.</t>
  </si>
  <si>
    <t>4 сем.</t>
  </si>
  <si>
    <t>нед.</t>
  </si>
  <si>
    <t>нед</t>
  </si>
  <si>
    <t>9</t>
  </si>
  <si>
    <t>Общий гуманитарный и социально-экономический цикл</t>
  </si>
  <si>
    <t>дз</t>
  </si>
  <si>
    <t>Математический и общий естественнонаучный цикл</t>
  </si>
  <si>
    <t>Общепрофессиональный цикл</t>
  </si>
  <si>
    <t>ОП.11</t>
  </si>
  <si>
    <t>ОП.12</t>
  </si>
  <si>
    <t>МДК.01.01</t>
  </si>
  <si>
    <t>Производственная практика (по профилю специальности)</t>
  </si>
  <si>
    <t>МДК.02.01</t>
  </si>
  <si>
    <t>МДК.02.02</t>
  </si>
  <si>
    <t>МДК.03.01</t>
  </si>
  <si>
    <t>Недельная нагрузка, час</t>
  </si>
  <si>
    <t>ПДП</t>
  </si>
  <si>
    <t>Преддипломная практика</t>
  </si>
  <si>
    <t>ГИА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</si>
  <si>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</si>
  <si>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</si>
  <si>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</si>
  <si>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</si>
  <si>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</si>
  <si>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</si>
  <si>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</si>
  <si>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</si>
  <si>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Кабинеты:</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</si>
  <si>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</si>
  <si>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</si>
  <si>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</si>
  <si>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</si>
  <si>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</si>
  <si>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</si>
  <si>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</si>
  <si>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</si>
  <si>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</si>
  <si>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Документирование хозяйственных операций и ведение бухгалтерского учета имущества организации</t>
  </si>
  <si>
    <t>Практические основы бухгалтерского учета имущества организации</t>
  </si>
  <si>
    <t>Практические основы бухгалтерского учета источников формирования имущества организации</t>
  </si>
  <si>
    <t>УП.01</t>
  </si>
  <si>
    <t>Ведение бухгалтерского учёта источников формирования имущества, выполнение работ по инвентаризации имущества и финансовых обязательств организации</t>
  </si>
  <si>
    <t>Бухгалтерская технология проведения и оформления инвентаризации</t>
  </si>
  <si>
    <t>Проведение расчётов с бюджетом и внебюджетными фондами</t>
  </si>
  <si>
    <t>Организация расчётов с бюджетом и внебюджетными фондами</t>
  </si>
  <si>
    <t>Составление и использование бухгалтерской отчётности</t>
  </si>
  <si>
    <t>МДК.04.01</t>
  </si>
  <si>
    <t>Технология составления бухгалтерской отчётности</t>
  </si>
  <si>
    <t>МДК.04.02</t>
  </si>
  <si>
    <t>Основы анализа бухгалтерской отчётности</t>
  </si>
  <si>
    <t>МДК.05.01</t>
  </si>
  <si>
    <t>Выполнение работ по профессии 23369 Кассир</t>
  </si>
  <si>
    <t>Ведение кассовых операций</t>
  </si>
  <si>
    <t>уч</t>
  </si>
  <si>
    <t>-выполнение ВКР</t>
  </si>
  <si>
    <t>- защита ВКР</t>
  </si>
  <si>
    <t>Защита ВКР</t>
  </si>
  <si>
    <t>Информационные технологии в профессиональной деятельности</t>
  </si>
  <si>
    <t>математики;</t>
  </si>
  <si>
    <t>экономики организации;</t>
  </si>
  <si>
    <t>статистики;</t>
  </si>
  <si>
    <t>менеджмента;</t>
  </si>
  <si>
    <t>документационного обеспечения управления;</t>
  </si>
  <si>
    <t>правового обеспечения профессиональной деятельности;</t>
  </si>
  <si>
    <t>бухгалтерского учёта, налогообложения и аудита;</t>
  </si>
  <si>
    <t>финансов, денежнего обращения и кредитов;</t>
  </si>
  <si>
    <t>экономической теории;</t>
  </si>
  <si>
    <t>теории бухгалтерского учёта;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</si>
  <si>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</si>
  <si>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</si>
  <si>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</si>
  <si>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</si>
  <si>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Учебная нагрузка обучающихся (час.)</t>
  </si>
  <si>
    <t>самостоятельная учебная работа</t>
  </si>
  <si>
    <t>Распределение обязательной (аудиторной) нагрузки по курсам и семестрам/триместрам (час. в семестр/триместр)</t>
  </si>
  <si>
    <t>лаб. и прак. Занятий</t>
  </si>
  <si>
    <t>производств. практики</t>
  </si>
  <si>
    <t>преддиплом. практики</t>
  </si>
  <si>
    <t>Обязательная и вариативная части циклов ОПОП</t>
  </si>
  <si>
    <t>4 нед.</t>
  </si>
  <si>
    <t>6 нед.</t>
  </si>
  <si>
    <t>практикоориентированность=</t>
  </si>
  <si>
    <t>Распределение  консультаций по курсам и семестрам/триместрам (час. в семестр/триместр)</t>
  </si>
  <si>
    <t>О.00</t>
  </si>
  <si>
    <t>Общеобразовательный   цикл</t>
  </si>
  <si>
    <t>Основы безопасности жизнедеятельности</t>
  </si>
  <si>
    <t>Профильные учебные дисциплины</t>
  </si>
  <si>
    <t>2курс</t>
  </si>
  <si>
    <t>3 курс</t>
  </si>
  <si>
    <t xml:space="preserve">Обществознание </t>
  </si>
  <si>
    <t>География</t>
  </si>
  <si>
    <t>Естествознание</t>
  </si>
  <si>
    <t>Экономика</t>
  </si>
  <si>
    <t>Право</t>
  </si>
  <si>
    <t>Русский язык и культура речи</t>
  </si>
  <si>
    <t>20</t>
  </si>
  <si>
    <t>Маркетинг</t>
  </si>
  <si>
    <t>ОП.13</t>
  </si>
  <si>
    <t>Автоматизированные системы обработки  экономической информации</t>
  </si>
  <si>
    <t>УП.02</t>
  </si>
  <si>
    <t xml:space="preserve">дз </t>
  </si>
  <si>
    <t>УП.03</t>
  </si>
  <si>
    <t>Автоматизированные системы обработки экономической информации</t>
  </si>
  <si>
    <t>5 сем</t>
  </si>
  <si>
    <t>6 сем</t>
  </si>
  <si>
    <t>Общеобразовательный цикл</t>
  </si>
  <si>
    <t>Профильные  учебные дисциплины</t>
  </si>
  <si>
    <t>Информатика</t>
  </si>
  <si>
    <t>"_____" ____________ 20_____ г.</t>
  </si>
  <si>
    <t xml:space="preserve">Профиль получаемого профессионального </t>
  </si>
  <si>
    <t>Выполнение работ по одной или нескольким профессиям рабочих, должностям служащих</t>
  </si>
  <si>
    <t>ОУД.00</t>
  </si>
  <si>
    <t>Общеобразовательные учебные дисциплины</t>
  </si>
  <si>
    <t>ОУД.01</t>
  </si>
  <si>
    <t>.-/Э/-/-/-/-/-</t>
  </si>
  <si>
    <t>ОУД.02</t>
  </si>
  <si>
    <t xml:space="preserve"> -/дз/-/-/-/-/-</t>
  </si>
  <si>
    <t>2дз</t>
  </si>
  <si>
    <t>ОУД.03</t>
  </si>
  <si>
    <t>.-/дз/-/-/-/-/-</t>
  </si>
  <si>
    <t>ОУД.04</t>
  </si>
  <si>
    <t>ОУД.05</t>
  </si>
  <si>
    <t>ОУЛ.06</t>
  </si>
  <si>
    <t>Экология</t>
  </si>
  <si>
    <t>ОУД.07</t>
  </si>
  <si>
    <t>ОУД.08</t>
  </si>
  <si>
    <t>ОУД.09</t>
  </si>
  <si>
    <t>Математика: алгебра и начала математического анализа; геометрия</t>
  </si>
  <si>
    <t xml:space="preserve">Информатика </t>
  </si>
  <si>
    <t>Дополнительные учебные дисциплины</t>
  </si>
  <si>
    <t>Технология</t>
  </si>
  <si>
    <t>2Э</t>
  </si>
  <si>
    <t>3з</t>
  </si>
  <si>
    <t>3Э</t>
  </si>
  <si>
    <t>4Э</t>
  </si>
  <si>
    <t>4з</t>
  </si>
  <si>
    <t xml:space="preserve">             Распределение часов консультаций 38.02.01</t>
  </si>
  <si>
    <t>Обязательная и вариативная части циклов ППССЗ</t>
  </si>
  <si>
    <t>9      15</t>
  </si>
  <si>
    <t>25      31</t>
  </si>
  <si>
    <t>2        8</t>
  </si>
  <si>
    <t>ОУД.11</t>
  </si>
  <si>
    <t>ОУД.12</t>
  </si>
  <si>
    <t>ОУД.13</t>
  </si>
  <si>
    <t>ОУД.14</t>
  </si>
  <si>
    <t>ОУД.10</t>
  </si>
  <si>
    <t xml:space="preserve">             3. План учебного процесса 38.02.01 Экономика и бухгалтерский учет (по отраслям) </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</si>
  <si>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</si>
  <si>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</si>
  <si>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</si>
  <si>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</si>
  <si>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</si>
  <si>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</si>
  <si>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</si>
  <si>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</si>
  <si>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</si>
  <si>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</si>
  <si>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</si>
  <si>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</si>
  <si>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</si>
  <si>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</si>
  <si>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</si>
  <si>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</si>
  <si>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</si>
  <si>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</si>
  <si>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302, 409</t>
  </si>
  <si>
    <t>безопасности жизнедеятельности  и охраны труда.</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</si>
  <si>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</si>
  <si>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</si>
  <si>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</si>
  <si>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r>
      <t xml:space="preserve">образования - </t>
    </r>
    <r>
      <rPr>
        <b/>
        <sz val="14"/>
        <rFont val="Times New Roman"/>
        <family val="1"/>
        <charset val="204"/>
      </rPr>
      <t>социально - экономический</t>
    </r>
    <r>
      <rPr>
        <sz val="14"/>
        <rFont val="Times New Roman"/>
        <family val="1"/>
        <charset val="204"/>
      </rPr>
      <t xml:space="preserve"> </t>
    </r>
  </si>
  <si>
    <t>Эк</t>
  </si>
  <si>
    <t>-/2дз/2Э</t>
  </si>
  <si>
    <t>-/1дз/-</t>
  </si>
  <si>
    <t>-/10дз/3Э</t>
  </si>
  <si>
    <t>.-/-/-/з/-/-</t>
  </si>
  <si>
    <t>.-/-/з/-/-/-</t>
  </si>
  <si>
    <t>3З</t>
  </si>
  <si>
    <t>.-/-/-/Э/-/-</t>
  </si>
  <si>
    <t>.-/-/Э/-/-</t>
  </si>
  <si>
    <t>4дз</t>
  </si>
  <si>
    <t>4ЭкВ</t>
  </si>
  <si>
    <t>5дз</t>
  </si>
  <si>
    <t>.-/-/-/дз/-/-</t>
  </si>
  <si>
    <t>*</t>
  </si>
  <si>
    <t>5 сем.</t>
  </si>
  <si>
    <t>6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</si>
  <si>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</si>
  <si>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28.06</t>
    </r>
    <r>
      <rPr>
        <sz val="8"/>
        <rFont val="Times New Roman"/>
        <family val="1"/>
        <charset val="204"/>
      </rPr>
      <t xml:space="preserve"> (всего 2 нед.)</t>
    </r>
  </si>
  <si>
    <t>11дз/1Э/5Эк</t>
  </si>
  <si>
    <t>3з/1дз/9Э</t>
  </si>
  <si>
    <t>3з/12дз/10Э/5Экв</t>
  </si>
  <si>
    <t>7з/13дз/12Э</t>
  </si>
  <si>
    <t>7з/23дз/15Э/5Экв</t>
  </si>
  <si>
    <t>дз/-/-/-/-/-/-</t>
  </si>
  <si>
    <t>1дз</t>
  </si>
  <si>
    <t>зачетная неделя</t>
  </si>
  <si>
    <t>-производственная практика по профилю специальности</t>
  </si>
  <si>
    <t xml:space="preserve"> практика преддипломная</t>
  </si>
  <si>
    <t xml:space="preserve"> з/дз/-/-/-/-/-</t>
  </si>
  <si>
    <t>з/7дз/1Э</t>
  </si>
  <si>
    <t>.-/-/-/э/-/-</t>
  </si>
  <si>
    <t>.-/-/дз/-/-/-</t>
  </si>
  <si>
    <t>1дз/1Э</t>
  </si>
  <si>
    <t>8з/2дз/-</t>
  </si>
  <si>
    <t>Консультации (4 часа на обучающегося)</t>
  </si>
  <si>
    <t>306, 314</t>
  </si>
  <si>
    <t>Астрономия</t>
  </si>
  <si>
    <t xml:space="preserve"> дз/-/-/-/-/-/-</t>
  </si>
  <si>
    <t>1ДЗ</t>
  </si>
  <si>
    <t>ОУД.15</t>
  </si>
  <si>
    <t>-/з/-/дз</t>
  </si>
  <si>
    <t>6дз</t>
  </si>
  <si>
    <t>з/з/з/з/-/дз</t>
  </si>
  <si>
    <t>4ДЗ</t>
  </si>
  <si>
    <t>.-/-/-/-/-/з</t>
  </si>
  <si>
    <t>6з</t>
  </si>
  <si>
    <t>6Э</t>
  </si>
  <si>
    <t>.-/-/-/-/-/э</t>
  </si>
  <si>
    <t>6ЭкВ</t>
  </si>
  <si>
    <t>.-/-/-/-/-/дз</t>
  </si>
  <si>
    <t>6Дз</t>
  </si>
  <si>
    <t>.Дз//-/-/-/-/-</t>
  </si>
  <si>
    <t>Основы бизнес - планирования</t>
  </si>
  <si>
    <t>ОУД.16</t>
  </si>
  <si>
    <t>Литература</t>
  </si>
  <si>
    <t xml:space="preserve">Русский язык  </t>
  </si>
  <si>
    <t>-/Дз/-/-/-/-</t>
  </si>
  <si>
    <t xml:space="preserve">Русский язык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</si>
</sst>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Cyr"/>
      <charset val="204"/>
    </font>
    <font>
      <b/>
      <sz val="7"/>
      <name val="Times New Roman"/>
      <family val="1"/>
    </font>
    <font>
      <b/>
      <sz val="10"/>
      <name val="Arial Cyr"/>
      <family val="2"/>
      <charset val="204"/>
    </font>
    <font>
      <sz val="10"/>
      <name val="Arial Cyr"/>
      <family val="2"/>
      <charset val="204"/>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10"/>
      <color indexed="8"/>
      <name val="Arial Cyr"/>
      <family val="2"/>
      <charset val="204"/>
    </font>
    <font>
      <b/>
      <sz val="8"/>
      <name val="Times New Roman"/>
      <family val="1"/>
      <charset val="204"/>
    </font>
    <font>
      <sz val="8"/>
      <name val="Times New Roman"/>
      <family val="1"/>
      <charset val="204"/>
    </font>
    <font>
      <sz val="10"/>
      <name val="Times New Roman"/>
      <family val="1"/>
      <charset val="204"/>
    </font>
    <font>
      <b/>
      <sz val="9"/>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0"/>
      <color indexed="30"/>
      <name val="Arial Cyr"/>
      <family val="2"/>
      <charset val="204"/>
    </font>
    <font>
      <b/>
      <sz val="10"/>
      <color rgb="FFFF0000"/>
      <name val="Arial Cyr"/>
      <family val="2"/>
      <charset val="204"/>
    </font>
    <font>
      <b/>
      <sz val="10"/>
      <color indexed="10"/>
      <name val="Arial Cyr"/>
      <family val="2"/>
      <charset val="204"/>
    </font>
    <font>
      <b/>
      <sz val="10"/>
      <name val="Times New Roman"/>
      <family val="1"/>
      <charset val="204"/>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b/>
      <sz val="9"/>
      <name val="Arial Cyr"/>
      <family val="2"/>
      <charset val="204"/>
    </font>
  </fonts>
  <fills count="23">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67">
    <xf numFmtId="0" fontId="0" fillId="0" borderId="0" xfId="0"/>
    <xf numFmtId="0" fontId="4" fillId="0" borderId="0" xfId="0" applyFo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right"/>
    </xf>
    <xf numFmtId="0" fontId="5" fillId="0" borderId="1" xfId="0" applyFont="1" applyBorder="1" applyAlignment="1">
      <alignment horizontal="left" vertical="center" wrapText="1"/>
    </xf>
    <xf numFmtId="0" fontId="7" fillId="0" borderId="0" xfId="0" applyFont="1"/>
    <xf numFmtId="0" fontId="9" fillId="0" borderId="1" xfId="0" applyFont="1" applyBorder="1" applyAlignment="1">
      <alignment horizontal="center"/>
    </xf>
    <xf numFmtId="49" fontId="9"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8" fillId="0" borderId="1" xfId="0" applyFont="1" applyBorder="1"/>
    <xf numFmtId="0" fontId="8" fillId="0" borderId="0" xfId="0" applyFont="1"/>
    <xf numFmtId="0" fontId="8" fillId="0" borderId="1" xfId="0" applyFont="1" applyBorder="1" applyAlignment="1">
      <alignment horizontal="center" vertical="center" textRotation="90" wrapText="1"/>
    </xf>
    <xf numFmtId="0" fontId="8" fillId="0" borderId="0" xfId="0" applyFont="1" applyAlignment="1">
      <alignment vertical="top"/>
    </xf>
    <xf numFmtId="0" fontId="9" fillId="0" borderId="0" xfId="0" applyFont="1"/>
    <xf numFmtId="0" fontId="9" fillId="0" borderId="0" xfId="0" applyFont="1" applyAlignment="1">
      <alignment vertical="top"/>
    </xf>
    <xf numFmtId="0" fontId="9" fillId="0" borderId="1" xfId="0" applyFont="1" applyBorder="1" applyAlignment="1">
      <alignment vertical="top"/>
    </xf>
    <xf numFmtId="49" fontId="9" fillId="0" borderId="0" xfId="0" applyNumberFormat="1" applyFont="1" applyAlignment="1">
      <alignment vertical="center"/>
    </xf>
    <xf numFmtId="0" fontId="0" fillId="0" borderId="0" xfId="0" applyAlignment="1">
      <alignment horizontal="left" vertical="center"/>
    </xf>
    <xf numFmtId="1"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vertical="top" textRotation="255"/>
    </xf>
    <xf numFmtId="49" fontId="9" fillId="4" borderId="1" xfId="0" applyNumberFormat="1" applyFont="1" applyFill="1" applyBorder="1" applyAlignment="1">
      <alignment vertical="center"/>
    </xf>
    <xf numFmtId="0" fontId="9" fillId="4" borderId="1" xfId="0" applyFont="1" applyFill="1" applyBorder="1" applyAlignment="1">
      <alignment vertical="top"/>
    </xf>
    <xf numFmtId="0" fontId="7" fillId="0" borderId="1" xfId="0" applyFont="1" applyBorder="1" applyAlignment="1">
      <alignment horizontal="center" vertical="center"/>
    </xf>
    <xf numFmtId="0" fontId="6" fillId="0" borderId="1" xfId="0" applyFont="1" applyBorder="1" applyAlignment="1">
      <alignment horizontal="center"/>
    </xf>
    <xf numFmtId="0" fontId="7" fillId="0" borderId="1" xfId="0" applyFont="1" applyBorder="1" applyAlignment="1">
      <alignment horizontal="left"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9" fillId="4" borderId="9" xfId="0" applyNumberFormat="1" applyFont="1" applyFill="1" applyBorder="1" applyAlignment="1">
      <alignment vertical="center"/>
    </xf>
    <xf numFmtId="0" fontId="9" fillId="0" borderId="0" xfId="0" applyFont="1" applyFill="1" applyBorder="1" applyAlignment="1">
      <alignment vertical="center" textRotation="255"/>
    </xf>
    <xf numFmtId="0" fontId="7" fillId="0" borderId="10" xfId="0" applyFont="1" applyBorder="1" applyAlignment="1">
      <alignment horizontal="center" vertical="center"/>
    </xf>
    <xf numFmtId="1" fontId="5"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4" fillId="0" borderId="0" xfId="0" applyFont="1"/>
    <xf numFmtId="0" fontId="14" fillId="0" borderId="0" xfId="0" applyFont="1" applyAlignment="1"/>
    <xf numFmtId="0" fontId="14" fillId="0" borderId="1" xfId="0"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2" fillId="0" borderId="0" xfId="0" applyFont="1" applyBorder="1"/>
    <xf numFmtId="0" fontId="11" fillId="0" borderId="1" xfId="0" applyFont="1" applyBorder="1" applyAlignment="1">
      <alignment horizontal="center" vertical="center"/>
    </xf>
    <xf numFmtId="0" fontId="12" fillId="0" borderId="8" xfId="0" applyFont="1" applyBorder="1" applyAlignment="1">
      <alignment horizontal="left" vertical="center"/>
    </xf>
    <xf numFmtId="0" fontId="4" fillId="0" borderId="8" xfId="0" applyFont="1" applyBorder="1" applyAlignment="1">
      <alignment horizontal="left"/>
    </xf>
    <xf numFmtId="0" fontId="4" fillId="0" borderId="6" xfId="0" applyFont="1" applyBorder="1" applyAlignment="1">
      <alignment horizontal="left"/>
    </xf>
    <xf numFmtId="0" fontId="0" fillId="0" borderId="0" xfId="0" applyAlignment="1">
      <alignment horizontal="right"/>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1" fontId="5" fillId="0" borderId="1" xfId="0" applyNumberFormat="1" applyFont="1" applyBorder="1" applyAlignment="1">
      <alignment horizontal="left" vertical="center" wrapText="1"/>
    </xf>
    <xf numFmtId="0" fontId="5"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0" fillId="8" borderId="0" xfId="0" applyFill="1"/>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9" borderId="1" xfId="0" applyFont="1" applyFill="1" applyBorder="1" applyAlignment="1">
      <alignment horizontal="center" vertical="center" wrapText="1"/>
    </xf>
    <xf numFmtId="1" fontId="8" fillId="0" borderId="0" xfId="0" applyNumberFormat="1" applyFont="1" applyAlignment="1">
      <alignment horizontal="center"/>
    </xf>
    <xf numFmtId="49" fontId="9" fillId="8" borderId="0" xfId="0" applyNumberFormat="1" applyFont="1" applyFill="1" applyAlignment="1">
      <alignment vertical="center"/>
    </xf>
    <xf numFmtId="0" fontId="8" fillId="8" borderId="0" xfId="0" applyFont="1" applyFill="1"/>
    <xf numFmtId="0" fontId="9" fillId="8" borderId="0" xfId="0" applyFont="1" applyFill="1" applyBorder="1" applyAlignment="1">
      <alignment horizontal="center" vertical="center"/>
    </xf>
    <xf numFmtId="49" fontId="9" fillId="8" borderId="0" xfId="0" applyNumberFormat="1" applyFont="1" applyFill="1" applyBorder="1" applyAlignment="1">
      <alignment vertical="center"/>
    </xf>
    <xf numFmtId="0" fontId="8" fillId="8" borderId="0" xfId="0" applyFont="1" applyFill="1" applyBorder="1"/>
    <xf numFmtId="49" fontId="9" fillId="8" borderId="0"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23" fillId="0" borderId="0" xfId="0" applyFont="1" applyBorder="1"/>
    <xf numFmtId="1" fontId="7" fillId="0" borderId="0" xfId="0" applyNumberFormat="1" applyFont="1" applyBorder="1"/>
    <xf numFmtId="0" fontId="16" fillId="0" borderId="1"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Fill="1" applyBorder="1" applyAlignment="1">
      <alignment horizontal="left"/>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applyAlignment="1">
      <alignment horizont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6" fillId="14" borderId="2" xfId="0" applyFont="1" applyFill="1" applyBorder="1" applyAlignment="1">
      <alignment horizontal="left" vertical="center" wrapText="1"/>
    </xf>
    <xf numFmtId="0" fontId="6" fillId="14" borderId="2" xfId="0" applyFont="1" applyFill="1" applyBorder="1" applyAlignment="1">
      <alignment horizontal="center" vertical="center"/>
    </xf>
    <xf numFmtId="0" fontId="6" fillId="14" borderId="1" xfId="0" applyFont="1" applyFill="1" applyBorder="1" applyAlignment="1">
      <alignment horizontal="center" vertical="center"/>
    </xf>
    <xf numFmtId="49" fontId="6" fillId="14" borderId="2" xfId="0" applyNumberFormat="1" applyFont="1" applyFill="1" applyBorder="1" applyAlignment="1">
      <alignment horizontal="center" vertical="center"/>
    </xf>
    <xf numFmtId="0" fontId="6" fillId="14" borderId="10" xfId="0" applyFont="1" applyFill="1" applyBorder="1" applyAlignment="1">
      <alignment horizontal="center" vertical="center"/>
    </xf>
    <xf numFmtId="0" fontId="6" fillId="13" borderId="10" xfId="0" applyFont="1" applyFill="1" applyBorder="1" applyAlignment="1">
      <alignment horizontal="center" vertical="center"/>
    </xf>
    <xf numFmtId="0" fontId="6" fillId="14" borderId="1" xfId="0" applyFont="1" applyFill="1" applyBorder="1" applyAlignment="1">
      <alignment horizontal="left" vertical="center"/>
    </xf>
    <xf numFmtId="49" fontId="2" fillId="14" borderId="1" xfId="0" applyNumberFormat="1" applyFont="1" applyFill="1" applyBorder="1" applyAlignment="1">
      <alignment horizontal="center" vertical="center"/>
    </xf>
    <xf numFmtId="49" fontId="6" fillId="14" borderId="1" xfId="0" applyNumberFormat="1" applyFont="1" applyFill="1" applyBorder="1" applyAlignment="1">
      <alignment horizontal="center" vertical="center"/>
    </xf>
    <xf numFmtId="1" fontId="6" fillId="14" borderId="1"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4" fillId="0" borderId="10" xfId="0" applyFont="1" applyBorder="1" applyAlignment="1">
      <alignment vertical="center" wrapText="1"/>
    </xf>
    <xf numFmtId="0" fontId="4" fillId="0" borderId="0" xfId="0" applyFont="1" applyBorder="1" applyAlignment="1">
      <alignment vertical="center" wrapText="1"/>
    </xf>
    <xf numFmtId="49" fontId="2" fillId="14"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6" fillId="8" borderId="10" xfId="0" applyFont="1" applyFill="1" applyBorder="1" applyAlignment="1">
      <alignment horizontal="center"/>
    </xf>
    <xf numFmtId="0" fontId="3" fillId="8"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8" borderId="12" xfId="0" applyFont="1" applyFill="1" applyBorder="1" applyAlignment="1">
      <alignment horizontal="center" vertical="center"/>
    </xf>
    <xf numFmtId="0" fontId="2" fillId="14" borderId="1" xfId="0" applyFont="1" applyFill="1" applyBorder="1" applyAlignment="1">
      <alignment horizontal="left" vertical="center"/>
    </xf>
    <xf numFmtId="0" fontId="2" fillId="14"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14" borderId="2" xfId="0" applyFont="1" applyFill="1" applyBorder="1" applyAlignment="1">
      <alignment horizontal="left" vertical="center"/>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wrapText="1"/>
    </xf>
    <xf numFmtId="0" fontId="3" fillId="6" borderId="3" xfId="0" applyFont="1" applyFill="1" applyBorder="1" applyAlignment="1">
      <alignment horizontal="left" vertical="center"/>
    </xf>
    <xf numFmtId="0" fontId="17" fillId="17" borderId="1" xfId="0" applyFont="1" applyFill="1" applyBorder="1" applyAlignment="1">
      <alignment horizontal="left" vertical="center" wrapText="1"/>
    </xf>
    <xf numFmtId="0" fontId="6" fillId="0" borderId="5" xfId="0" applyFont="1" applyBorder="1" applyAlignment="1">
      <alignment horizontal="center"/>
    </xf>
    <xf numFmtId="0" fontId="6" fillId="0" borderId="6" xfId="0" applyFont="1" applyBorder="1" applyAlignment="1">
      <alignment horizontal="center"/>
    </xf>
    <xf numFmtId="0" fontId="18" fillId="16" borderId="1" xfId="0" applyFont="1" applyFill="1" applyBorder="1" applyAlignment="1">
      <alignment horizontal="left"/>
    </xf>
    <xf numFmtId="0" fontId="18" fillId="16" borderId="2" xfId="0" applyFont="1" applyFill="1" applyBorder="1" applyAlignment="1">
      <alignment horizontal="left"/>
    </xf>
    <xf numFmtId="49" fontId="18" fillId="16" borderId="1" xfId="0" applyNumberFormat="1"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1" xfId="0" applyFont="1" applyFill="1" applyBorder="1" applyAlignment="1">
      <alignment horizontal="center"/>
    </xf>
    <xf numFmtId="0" fontId="19" fillId="14" borderId="10" xfId="0" applyFont="1" applyFill="1" applyBorder="1" applyAlignment="1">
      <alignment horizontal="center" vertical="center"/>
    </xf>
    <xf numFmtId="0" fontId="19" fillId="14" borderId="1" xfId="0" applyFont="1" applyFill="1" applyBorder="1" applyAlignment="1">
      <alignment horizontal="center" vertical="center"/>
    </xf>
    <xf numFmtId="0" fontId="18" fillId="14" borderId="1" xfId="0" applyFont="1" applyFill="1" applyBorder="1" applyAlignment="1">
      <alignment horizontal="left"/>
    </xf>
    <xf numFmtId="0" fontId="18" fillId="14" borderId="2" xfId="0" applyFont="1" applyFill="1" applyBorder="1" applyAlignment="1">
      <alignment horizontal="left"/>
    </xf>
    <xf numFmtId="49" fontId="18" fillId="14" borderId="1" xfId="0" applyNumberFormat="1" applyFont="1" applyFill="1" applyBorder="1" applyAlignment="1">
      <alignment horizontal="center" vertical="center"/>
    </xf>
    <xf numFmtId="1" fontId="18" fillId="14" borderId="1" xfId="0" applyNumberFormat="1" applyFont="1" applyFill="1" applyBorder="1" applyAlignment="1">
      <alignment horizontal="center"/>
    </xf>
    <xf numFmtId="0" fontId="18" fillId="14" borderId="1" xfId="0" applyFont="1" applyFill="1" applyBorder="1" applyAlignment="1">
      <alignment horizontal="center"/>
    </xf>
    <xf numFmtId="0" fontId="18" fillId="14" borderId="10" xfId="0" applyFont="1" applyFill="1" applyBorder="1" applyAlignment="1">
      <alignment horizontal="center" vertical="center"/>
    </xf>
    <xf numFmtId="0" fontId="19" fillId="0" borderId="1" xfId="0" applyFont="1" applyFill="1" applyBorder="1" applyAlignment="1">
      <alignment horizontal="left"/>
    </xf>
    <xf numFmtId="0" fontId="19" fillId="0" borderId="2" xfId="0" applyFont="1" applyFill="1" applyBorder="1" applyAlignment="1">
      <alignment horizontal="left"/>
    </xf>
    <xf numFmtId="49" fontId="20"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xf>
    <xf numFmtId="49" fontId="19" fillId="0" borderId="1" xfId="0" applyNumberFormat="1" applyFont="1" applyFill="1" applyBorder="1" applyAlignment="1">
      <alignment horizontal="center"/>
    </xf>
    <xf numFmtId="0" fontId="19" fillId="0" borderId="10" xfId="0" applyFont="1" applyFill="1" applyBorder="1" applyAlignment="1">
      <alignment horizontal="center" vertical="center"/>
    </xf>
    <xf numFmtId="49" fontId="21" fillId="14" borderId="1" xfId="0" applyNumberFormat="1" applyFont="1" applyFill="1" applyBorder="1" applyAlignment="1">
      <alignment horizontal="center" vertical="center"/>
    </xf>
    <xf numFmtId="1" fontId="18" fillId="14" borderId="1" xfId="0" applyNumberFormat="1" applyFont="1" applyFill="1" applyBorder="1" applyAlignment="1">
      <alignment horizontal="center" vertical="center"/>
    </xf>
    <xf numFmtId="0" fontId="9" fillId="0" borderId="0" xfId="0" applyFont="1" applyBorder="1" applyAlignment="1">
      <alignment vertical="center" wrapText="1"/>
    </xf>
    <xf numFmtId="0" fontId="24" fillId="0" borderId="0" xfId="0" applyFont="1" applyFill="1" applyBorder="1" applyAlignment="1">
      <alignment horizontal="center" vertical="center"/>
    </xf>
    <xf numFmtId="0" fontId="19" fillId="8" borderId="0" xfId="0" applyFont="1" applyFill="1" applyBorder="1" applyAlignment="1">
      <alignment vertical="center"/>
    </xf>
    <xf numFmtId="0" fontId="0" fillId="0" borderId="0" xfId="0" applyBorder="1"/>
    <xf numFmtId="49" fontId="6" fillId="16" borderId="13"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1" xfId="0" applyFont="1" applyBorder="1" applyAlignment="1">
      <alignment vertical="center" wrapText="1"/>
    </xf>
    <xf numFmtId="0" fontId="25" fillId="8" borderId="1" xfId="0" applyFont="1" applyFill="1" applyBorder="1" applyAlignment="1">
      <alignment horizontal="left" vertical="center" wrapText="1"/>
    </xf>
    <xf numFmtId="0" fontId="7" fillId="8" borderId="1" xfId="0" applyFont="1" applyFill="1" applyBorder="1" applyAlignment="1">
      <alignment horizontal="center" vertical="center"/>
    </xf>
    <xf numFmtId="49" fontId="7" fillId="8" borderId="1" xfId="0" applyNumberFormat="1" applyFont="1" applyFill="1" applyBorder="1" applyAlignment="1">
      <alignment horizontal="center" vertical="center"/>
    </xf>
    <xf numFmtId="0" fontId="7" fillId="8" borderId="10" xfId="0" applyFont="1" applyFill="1" applyBorder="1" applyAlignment="1">
      <alignment horizontal="center" vertical="center"/>
    </xf>
    <xf numFmtId="0" fontId="26" fillId="0" borderId="9" xfId="0" applyFont="1" applyFill="1" applyBorder="1" applyAlignment="1">
      <alignment horizontal="center" vertical="center" wrapText="1"/>
    </xf>
    <xf numFmtId="0" fontId="6" fillId="8" borderId="1" xfId="0" applyFont="1" applyFill="1" applyBorder="1" applyAlignment="1">
      <alignment horizontal="center"/>
    </xf>
    <xf numFmtId="0" fontId="11" fillId="18" borderId="3" xfId="0" applyFont="1" applyFill="1" applyBorder="1" applyAlignment="1">
      <alignment horizontal="center" vertical="center"/>
    </xf>
    <xf numFmtId="0" fontId="0" fillId="18" borderId="3" xfId="0" applyFill="1" applyBorder="1"/>
    <xf numFmtId="0" fontId="6" fillId="18" borderId="1" xfId="0" applyFont="1" applyFill="1" applyBorder="1" applyAlignment="1">
      <alignment horizontal="center" vertical="center"/>
    </xf>
    <xf numFmtId="0" fontId="6" fillId="18" borderId="1" xfId="0" applyFont="1" applyFill="1" applyBorder="1" applyAlignment="1">
      <alignment horizontal="center"/>
    </xf>
    <xf numFmtId="0" fontId="12" fillId="18" borderId="1" xfId="0" applyFont="1" applyFill="1" applyBorder="1"/>
    <xf numFmtId="0" fontId="6" fillId="14" borderId="1" xfId="0" applyFont="1" applyFill="1" applyBorder="1" applyAlignment="1">
      <alignment horizontal="center"/>
    </xf>
    <xf numFmtId="0" fontId="2" fillId="14" borderId="10" xfId="0" applyFont="1" applyFill="1" applyBorder="1" applyAlignment="1">
      <alignment horizontal="center" vertical="center"/>
    </xf>
    <xf numFmtId="0" fontId="2" fillId="20" borderId="1" xfId="0" applyFont="1" applyFill="1" applyBorder="1" applyAlignment="1">
      <alignment horizontal="left" vertical="center" wrapText="1"/>
    </xf>
    <xf numFmtId="0" fontId="2" fillId="20" borderId="10" xfId="0" applyFont="1" applyFill="1" applyBorder="1" applyAlignment="1">
      <alignment horizontal="center" vertical="center"/>
    </xf>
    <xf numFmtId="0" fontId="3" fillId="14" borderId="1" xfId="0" applyFont="1" applyFill="1" applyBorder="1" applyAlignment="1">
      <alignment horizontal="center" vertical="center"/>
    </xf>
    <xf numFmtId="0" fontId="2" fillId="21" borderId="1" xfId="0" applyFont="1" applyFill="1" applyBorder="1" applyAlignment="1">
      <alignment horizontal="left" vertical="center"/>
    </xf>
    <xf numFmtId="0" fontId="2" fillId="21" borderId="1" xfId="0" applyFont="1" applyFill="1" applyBorder="1" applyAlignment="1">
      <alignment horizontal="left" vertical="center" wrapText="1"/>
    </xf>
    <xf numFmtId="0" fontId="3" fillId="21" borderId="10" xfId="0" applyFont="1" applyFill="1" applyBorder="1" applyAlignment="1">
      <alignment horizontal="center" vertical="center"/>
    </xf>
    <xf numFmtId="0" fontId="2" fillId="21" borderId="1" xfId="0" applyFont="1" applyFill="1" applyBorder="1" applyAlignment="1">
      <alignment horizontal="center" vertical="center"/>
    </xf>
    <xf numFmtId="0" fontId="3" fillId="21" borderId="1" xfId="0" applyFont="1" applyFill="1" applyBorder="1" applyAlignment="1">
      <alignment horizontal="center" vertical="center"/>
    </xf>
    <xf numFmtId="0" fontId="2" fillId="21" borderId="2" xfId="0" applyFont="1" applyFill="1" applyBorder="1" applyAlignment="1">
      <alignment horizontal="left" vertical="center" wrapText="1"/>
    </xf>
    <xf numFmtId="0" fontId="3" fillId="21"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2" fillId="10" borderId="1" xfId="0" applyFont="1" applyFill="1" applyBorder="1" applyAlignment="1">
      <alignment horizontal="center" vertical="center"/>
    </xf>
    <xf numFmtId="0" fontId="2" fillId="19" borderId="13" xfId="0" applyFont="1" applyFill="1" applyBorder="1" applyAlignment="1">
      <alignment horizontal="center" vertical="center"/>
    </xf>
    <xf numFmtId="0" fontId="3" fillId="19" borderId="1" xfId="0" applyFont="1" applyFill="1" applyBorder="1" applyAlignment="1">
      <alignment horizontal="center" vertical="center"/>
    </xf>
    <xf numFmtId="0" fontId="2" fillId="14" borderId="1" xfId="0" applyFont="1" applyFill="1" applyBorder="1" applyAlignment="1">
      <alignment horizontal="center" vertical="center"/>
    </xf>
    <xf numFmtId="0" fontId="27" fillId="0" borderId="1" xfId="0" applyFont="1" applyBorder="1" applyAlignment="1">
      <alignment horizontal="center" vertical="center"/>
    </xf>
    <xf numFmtId="0" fontId="3" fillId="0" borderId="1" xfId="0" applyFont="1" applyBorder="1" applyAlignment="1">
      <alignment horizontal="center" vertical="center"/>
    </xf>
    <xf numFmtId="0" fontId="28" fillId="0" borderId="1" xfId="0" applyFont="1" applyBorder="1" applyAlignment="1">
      <alignment horizontal="center" vertical="center"/>
    </xf>
    <xf numFmtId="0" fontId="3" fillId="20" borderId="1" xfId="0" applyFont="1" applyFill="1" applyBorder="1" applyAlignment="1">
      <alignment horizontal="center" vertical="center"/>
    </xf>
    <xf numFmtId="0" fontId="29" fillId="0" borderId="1" xfId="0" applyFont="1" applyBorder="1" applyAlignment="1">
      <alignment horizontal="center" vertical="center"/>
    </xf>
    <xf numFmtId="0" fontId="2"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25" fillId="0" borderId="1"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1" xfId="0" applyFont="1" applyBorder="1" applyAlignment="1">
      <alignment horizontal="left" vertical="center" wrapText="1"/>
    </xf>
    <xf numFmtId="0" fontId="6" fillId="14" borderId="1" xfId="0" applyFont="1" applyFill="1" applyBorder="1" applyAlignment="1">
      <alignment horizontal="left"/>
    </xf>
    <xf numFmtId="0" fontId="6" fillId="14" borderId="2" xfId="0" applyFont="1" applyFill="1" applyBorder="1" applyAlignment="1">
      <alignment horizontal="left"/>
    </xf>
    <xf numFmtId="1" fontId="19" fillId="14" borderId="1" xfId="0" applyNumberFormat="1" applyFont="1" applyFill="1" applyBorder="1" applyAlignment="1">
      <alignment horizontal="center" vertical="center"/>
    </xf>
    <xf numFmtId="0" fontId="19" fillId="14" borderId="1" xfId="0" applyFont="1" applyFill="1" applyBorder="1" applyAlignment="1">
      <alignment horizontal="center"/>
    </xf>
    <xf numFmtId="1" fontId="18" fillId="16" borderId="10" xfId="0" applyNumberFormat="1" applyFont="1" applyFill="1" applyBorder="1" applyAlignment="1">
      <alignment horizontal="center" vertical="center"/>
    </xf>
    <xf numFmtId="0" fontId="6" fillId="16" borderId="1" xfId="0" applyFont="1" applyFill="1" applyBorder="1" applyAlignment="1">
      <alignment horizontal="left" vertic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30" fillId="14" borderId="2" xfId="0" applyFont="1" applyFill="1" applyBorder="1" applyAlignment="1">
      <alignment horizontal="left"/>
    </xf>
    <xf numFmtId="0" fontId="6" fillId="14" borderId="1" xfId="0" applyFont="1" applyFill="1" applyBorder="1"/>
    <xf numFmtId="0" fontId="20" fillId="0" borderId="1" xfId="0" applyFont="1" applyBorder="1"/>
    <xf numFmtId="0" fontId="3" fillId="0" borderId="1" xfId="0" applyFont="1" applyBorder="1" applyAlignment="1">
      <alignment horizontal="center"/>
    </xf>
    <xf numFmtId="0" fontId="6" fillId="0" borderId="1" xfId="0" applyFont="1" applyBorder="1"/>
    <xf numFmtId="0" fontId="31" fillId="0" borderId="2" xfId="0" applyFont="1" applyFill="1" applyBorder="1" applyAlignment="1">
      <alignment horizontal="left"/>
    </xf>
    <xf numFmtId="0" fontId="20" fillId="14" borderId="1" xfId="0" applyFont="1" applyFill="1" applyBorder="1"/>
    <xf numFmtId="0" fontId="3" fillId="14" borderId="1" xfId="0" applyFont="1" applyFill="1" applyBorder="1" applyAlignment="1">
      <alignment horizontal="center"/>
    </xf>
    <xf numFmtId="0" fontId="31" fillId="0" borderId="1" xfId="0" applyFont="1" applyBorder="1"/>
    <xf numFmtId="0" fontId="18" fillId="16" borderId="10" xfId="0" applyFont="1" applyFill="1" applyBorder="1" applyAlignment="1">
      <alignment horizontal="left" vertical="center"/>
    </xf>
    <xf numFmtId="0" fontId="6" fillId="0" borderId="10" xfId="0" applyFont="1" applyFill="1" applyBorder="1" applyAlignment="1">
      <alignment horizontal="left" vertical="center"/>
    </xf>
    <xf numFmtId="0" fontId="18" fillId="0" borderId="10" xfId="0" applyFont="1" applyFill="1" applyBorder="1" applyAlignment="1">
      <alignment horizontal="left" vertical="center"/>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9" fillId="14"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33" fillId="0" borderId="0" xfId="0" applyFont="1"/>
    <xf numFmtId="0" fontId="20" fillId="0" borderId="0" xfId="0" applyFont="1"/>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8" fillId="14" borderId="2" xfId="0" applyFont="1" applyFill="1" applyBorder="1" applyAlignment="1">
      <alignment horizontal="left" vertical="center"/>
    </xf>
    <xf numFmtId="0" fontId="18" fillId="14" borderId="2"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8" fillId="13" borderId="1" xfId="0" applyFont="1" applyFill="1" applyBorder="1" applyAlignment="1">
      <alignment horizontal="left" vertical="center"/>
    </xf>
    <xf numFmtId="0" fontId="18" fillId="13" borderId="1" xfId="0" applyFont="1" applyFill="1" applyBorder="1" applyAlignment="1">
      <alignment horizontal="left" vertical="center" wrapText="1"/>
    </xf>
    <xf numFmtId="0" fontId="18" fillId="14" borderId="1" xfId="0" applyFont="1" applyFill="1" applyBorder="1" applyAlignment="1">
      <alignment horizontal="left" vertical="center"/>
    </xf>
    <xf numFmtId="0" fontId="18" fillId="14" borderId="1" xfId="0" applyFont="1" applyFill="1" applyBorder="1" applyAlignment="1">
      <alignment horizontal="left" vertical="center" wrapText="1"/>
    </xf>
    <xf numFmtId="0" fontId="19" fillId="6" borderId="3" xfId="0" applyFont="1" applyFill="1" applyBorder="1" applyAlignment="1">
      <alignment horizontal="left" vertical="center"/>
    </xf>
    <xf numFmtId="0" fontId="18" fillId="17" borderId="1" xfId="0" applyFont="1" applyFill="1" applyBorder="1" applyAlignment="1">
      <alignment horizontal="left" vertical="center"/>
    </xf>
    <xf numFmtId="0" fontId="18" fillId="17" borderId="1" xfId="0" applyFont="1" applyFill="1" applyBorder="1" applyAlignment="1">
      <alignment horizontal="left" vertical="center" wrapText="1"/>
    </xf>
    <xf numFmtId="49" fontId="35" fillId="17" borderId="1" xfId="0" applyNumberFormat="1" applyFont="1" applyFill="1" applyBorder="1" applyAlignment="1">
      <alignment horizontal="center" vertical="center"/>
    </xf>
    <xf numFmtId="0" fontId="18" fillId="17" borderId="1" xfId="0" applyFont="1" applyFill="1" applyBorder="1" applyAlignment="1">
      <alignment horizontal="center" vertical="center"/>
    </xf>
    <xf numFmtId="0" fontId="19" fillId="17" borderId="10" xfId="0" applyFont="1" applyFill="1" applyBorder="1" applyAlignment="1">
      <alignment horizontal="center" vertical="center"/>
    </xf>
    <xf numFmtId="0" fontId="19" fillId="17" borderId="1" xfId="0" applyFont="1" applyFill="1" applyBorder="1" applyAlignment="1">
      <alignment horizontal="center" vertical="center"/>
    </xf>
    <xf numFmtId="0" fontId="19" fillId="6" borderId="1" xfId="0" applyFont="1" applyFill="1" applyBorder="1" applyAlignment="1">
      <alignment horizontal="center" vertical="center"/>
    </xf>
    <xf numFmtId="0" fontId="18" fillId="6" borderId="1" xfId="0" applyFont="1" applyFill="1" applyBorder="1" applyAlignment="1">
      <alignment horizontal="center" vertical="center"/>
    </xf>
    <xf numFmtId="1" fontId="19" fillId="0" borderId="1" xfId="0" applyNumberFormat="1" applyFont="1" applyBorder="1" applyAlignment="1">
      <alignment horizontal="center" vertical="center"/>
    </xf>
    <xf numFmtId="0" fontId="18" fillId="17" borderId="2" xfId="0" applyFont="1" applyFill="1" applyBorder="1" applyAlignment="1">
      <alignment horizontal="left" vertical="center" wrapText="1"/>
    </xf>
    <xf numFmtId="0" fontId="19" fillId="17" borderId="12" xfId="0" applyFont="1" applyFill="1" applyBorder="1" applyAlignment="1">
      <alignment horizontal="center" vertical="center"/>
    </xf>
    <xf numFmtId="0" fontId="19" fillId="6" borderId="2" xfId="0" applyFont="1" applyFill="1" applyBorder="1" applyAlignment="1">
      <alignment horizontal="center" vertical="center"/>
    </xf>
    <xf numFmtId="1" fontId="19" fillId="0" borderId="2" xfId="0" applyNumberFormat="1" applyFont="1" applyBorder="1" applyAlignment="1">
      <alignment horizontal="center" vertical="center"/>
    </xf>
    <xf numFmtId="0" fontId="19" fillId="0" borderId="12" xfId="0" applyFont="1" applyFill="1" applyBorder="1" applyAlignment="1">
      <alignment horizontal="center" vertical="center"/>
    </xf>
    <xf numFmtId="1" fontId="18" fillId="0" borderId="1" xfId="0" applyNumberFormat="1" applyFont="1" applyBorder="1" applyAlignment="1">
      <alignment horizontal="center" vertical="center"/>
    </xf>
    <xf numFmtId="0" fontId="19" fillId="0" borderId="2" xfId="0" applyFont="1" applyFill="1" applyBorder="1" applyAlignment="1">
      <alignment horizontal="left" vertical="center" wrapText="1"/>
    </xf>
    <xf numFmtId="0" fontId="19" fillId="8" borderId="1" xfId="0" applyFont="1" applyFill="1" applyBorder="1" applyAlignment="1">
      <alignment horizontal="center" vertical="center"/>
    </xf>
    <xf numFmtId="0" fontId="19" fillId="15" borderId="1" xfId="0" applyFont="1" applyFill="1" applyBorder="1" applyAlignment="1">
      <alignment horizontal="left" vertical="center"/>
    </xf>
    <xf numFmtId="0" fontId="18" fillId="15" borderId="1" xfId="0" applyFont="1" applyFill="1" applyBorder="1" applyAlignment="1">
      <alignment horizontal="right" vertical="center" wrapText="1"/>
    </xf>
    <xf numFmtId="1" fontId="18" fillId="15" borderId="1" xfId="0" applyNumberFormat="1" applyFont="1" applyFill="1" applyBorder="1" applyAlignment="1">
      <alignment horizontal="center" vertical="center"/>
    </xf>
    <xf numFmtId="0" fontId="35" fillId="15" borderId="2" xfId="0" applyFont="1" applyFill="1" applyBorder="1" applyAlignment="1">
      <alignment horizontal="center" vertical="center"/>
    </xf>
    <xf numFmtId="1" fontId="18" fillId="15" borderId="2" xfId="0" applyNumberFormat="1" applyFont="1" applyFill="1" applyBorder="1" applyAlignment="1">
      <alignment horizontal="center" vertical="center"/>
    </xf>
    <xf numFmtId="2" fontId="18" fillId="15"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wrapText="1"/>
    </xf>
    <xf numFmtId="0" fontId="35"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0" fontId="22" fillId="0" borderId="1" xfId="0" applyFont="1" applyFill="1" applyBorder="1" applyAlignment="1">
      <alignment horizontal="right"/>
    </xf>
    <xf numFmtId="49" fontId="20" fillId="0" borderId="1" xfId="0" applyNumberFormat="1" applyFont="1" applyFill="1" applyBorder="1" applyAlignment="1">
      <alignment horizontal="right" vertical="center"/>
    </xf>
    <xf numFmtId="0" fontId="7" fillId="0" borderId="1" xfId="0" applyFont="1" applyFill="1" applyBorder="1" applyAlignment="1">
      <alignment horizontal="center"/>
    </xf>
    <xf numFmtId="0" fontId="24" fillId="0" borderId="10" xfId="0" applyFont="1" applyFill="1" applyBorder="1" applyAlignment="1">
      <alignment horizontal="center" vertical="center"/>
    </xf>
    <xf numFmtId="49" fontId="30" fillId="14" borderId="1" xfId="0" applyNumberFormat="1" applyFont="1" applyFill="1" applyBorder="1" applyAlignment="1">
      <alignment horizontal="center" vertical="center"/>
    </xf>
    <xf numFmtId="0" fontId="24" fillId="14" borderId="10" xfId="0" applyFont="1" applyFill="1" applyBorder="1" applyAlignment="1">
      <alignment horizontal="center" vertical="center"/>
    </xf>
    <xf numFmtId="0" fontId="7" fillId="0" borderId="4" xfId="0" applyFont="1" applyBorder="1"/>
    <xf numFmtId="0" fontId="7" fillId="0" borderId="1" xfId="0" applyFont="1" applyBorder="1" applyAlignment="1">
      <alignment horizontal="right"/>
    </xf>
    <xf numFmtId="49" fontId="20" fillId="0" borderId="2" xfId="0" applyNumberFormat="1" applyFont="1" applyFill="1" applyBorder="1" applyAlignment="1">
      <alignment horizontal="right" vertical="center"/>
    </xf>
    <xf numFmtId="0" fontId="0" fillId="0" borderId="0" xfId="0" applyFill="1"/>
    <xf numFmtId="0" fontId="19" fillId="22" borderId="1" xfId="0" applyFont="1" applyFill="1" applyBorder="1" applyAlignment="1">
      <alignment horizontal="left" vertical="center"/>
    </xf>
    <xf numFmtId="0" fontId="19" fillId="22" borderId="2" xfId="0" applyFont="1" applyFill="1" applyBorder="1" applyAlignment="1">
      <alignment horizontal="left" vertical="center" wrapText="1"/>
    </xf>
    <xf numFmtId="49" fontId="20" fillId="22" borderId="1" xfId="0" applyNumberFormat="1" applyFont="1" applyFill="1" applyBorder="1" applyAlignment="1">
      <alignment horizontal="center" vertical="center"/>
    </xf>
    <xf numFmtId="0" fontId="19" fillId="22" borderId="1" xfId="0" applyFont="1" applyFill="1" applyBorder="1" applyAlignment="1">
      <alignment horizontal="center" vertical="center"/>
    </xf>
    <xf numFmtId="0" fontId="18" fillId="22" borderId="1" xfId="0" applyFont="1" applyFill="1" applyBorder="1" applyAlignment="1">
      <alignment horizontal="center" vertical="center"/>
    </xf>
    <xf numFmtId="0" fontId="19" fillId="22" borderId="2" xfId="0" applyFont="1" applyFill="1" applyBorder="1" applyAlignment="1">
      <alignment horizontal="center" vertical="center"/>
    </xf>
    <xf numFmtId="1" fontId="19" fillId="22" borderId="2" xfId="0" applyNumberFormat="1" applyFont="1" applyFill="1" applyBorder="1" applyAlignment="1">
      <alignment horizontal="center" vertical="center"/>
    </xf>
    <xf numFmtId="0" fontId="19" fillId="22" borderId="10" xfId="0" applyFont="1" applyFill="1" applyBorder="1" applyAlignment="1">
      <alignment horizontal="center" vertical="center"/>
    </xf>
    <xf numFmtId="0" fontId="19" fillId="22" borderId="12" xfId="0" applyFont="1" applyFill="1" applyBorder="1" applyAlignment="1">
      <alignment horizontal="center" vertical="center"/>
    </xf>
    <xf numFmtId="1" fontId="19" fillId="22" borderId="1" xfId="0" applyNumberFormat="1" applyFont="1" applyFill="1" applyBorder="1" applyAlignment="1">
      <alignment horizontal="center" vertical="center"/>
    </xf>
    <xf numFmtId="1" fontId="18" fillId="22" borderId="1" xfId="0" applyNumberFormat="1" applyFont="1" applyFill="1" applyBorder="1" applyAlignment="1">
      <alignment horizontal="center" vertical="center"/>
    </xf>
    <xf numFmtId="0" fontId="6" fillId="0" borderId="10" xfId="0" applyFont="1" applyBorder="1" applyAlignment="1">
      <alignment horizontal="center"/>
    </xf>
    <xf numFmtId="0" fontId="36" fillId="0" borderId="1" xfId="0" applyFont="1" applyBorder="1" applyAlignment="1">
      <alignment horizontal="center" vertical="center"/>
    </xf>
    <xf numFmtId="0" fontId="36" fillId="12" borderId="1" xfId="0" applyFont="1" applyFill="1" applyBorder="1" applyAlignment="1">
      <alignment horizontal="left" vertical="center"/>
    </xf>
    <xf numFmtId="0" fontId="36" fillId="6" borderId="1" xfId="0" applyFont="1" applyFill="1" applyBorder="1" applyAlignment="1">
      <alignment horizontal="center" vertical="center" wrapText="1"/>
    </xf>
    <xf numFmtId="0" fontId="36" fillId="6" borderId="1" xfId="0" applyFont="1" applyFill="1" applyBorder="1" applyAlignment="1">
      <alignment horizontal="left" vertical="center"/>
    </xf>
    <xf numFmtId="0" fontId="36" fillId="0" borderId="1" xfId="0" applyFont="1" applyBorder="1" applyAlignment="1">
      <alignment horizontal="center" vertical="center" wrapText="1"/>
    </xf>
    <xf numFmtId="0" fontId="36" fillId="12" borderId="1" xfId="0" applyFont="1" applyFill="1" applyBorder="1" applyAlignment="1">
      <alignment horizontal="justify" vertical="center"/>
    </xf>
    <xf numFmtId="0" fontId="36" fillId="0" borderId="1" xfId="0" applyFont="1" applyBorder="1" applyAlignment="1">
      <alignment horizontal="left" vertical="center"/>
    </xf>
    <xf numFmtId="0" fontId="36" fillId="0" borderId="1" xfId="0" applyFont="1" applyBorder="1" applyAlignment="1">
      <alignment horizontal="left" vertical="center" wrapText="1"/>
    </xf>
    <xf numFmtId="0" fontId="36" fillId="0" borderId="0" xfId="0" applyFont="1" applyAlignment="1">
      <alignment horizontal="center" vertical="center"/>
    </xf>
    <xf numFmtId="0" fontId="19" fillId="0" borderId="7" xfId="0" applyFont="1" applyBorder="1" applyAlignment="1">
      <alignment horizontal="left"/>
    </xf>
    <xf numFmtId="0" fontId="19" fillId="0" borderId="0" xfId="0" applyFont="1" applyBorder="1" applyAlignment="1">
      <alignment horizontal="left"/>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6" xfId="0" applyFont="1" applyBorder="1" applyAlignment="1">
      <alignment horizontal="left" vertical="center"/>
    </xf>
    <xf numFmtId="0" fontId="19" fillId="0" borderId="12" xfId="0" applyFont="1" applyBorder="1" applyAlignment="1">
      <alignment horizontal="left"/>
    </xf>
    <xf numFmtId="0" fontId="19" fillId="0" borderId="14" xfId="0" applyFont="1" applyBorder="1" applyAlignment="1">
      <alignment horizontal="left"/>
    </xf>
    <xf numFmtId="0" fontId="19" fillId="0" borderId="11" xfId="0" applyFont="1" applyBorder="1" applyAlignment="1">
      <alignment horizontal="left"/>
    </xf>
    <xf numFmtId="0" fontId="19" fillId="0" borderId="8" xfId="0" applyFont="1" applyBorder="1" applyAlignment="1">
      <alignment horizontal="left"/>
    </xf>
    <xf numFmtId="1" fontId="6" fillId="13" borderId="1" xfId="0" applyNumberFormat="1" applyFont="1" applyFill="1" applyBorder="1" applyAlignment="1">
      <alignment horizontal="center" vertical="center"/>
    </xf>
    <xf numFmtId="49" fontId="18" fillId="13" borderId="1" xfId="0" applyNumberFormat="1" applyFont="1" applyFill="1" applyBorder="1" applyAlignment="1">
      <alignment horizontal="center" vertical="center"/>
    </xf>
    <xf numFmtId="49" fontId="37" fillId="16" borderId="1" xfId="0" applyNumberFormat="1" applyFont="1" applyFill="1" applyBorder="1" applyAlignment="1">
      <alignment horizontal="center" vertical="center"/>
    </xf>
    <xf numFmtId="49" fontId="18" fillId="15"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20" fillId="0" borderId="2" xfId="0" applyFont="1" applyBorder="1"/>
    <xf numFmtId="0" fontId="14" fillId="0" borderId="0" xfId="0" applyFont="1" applyAlignment="1">
      <alignment horizontal="left"/>
    </xf>
    <xf numFmtId="0" fontId="32" fillId="0" borderId="0" xfId="0" applyFont="1" applyFill="1" applyAlignment="1">
      <alignment horizontal="left"/>
    </xf>
    <xf numFmtId="0" fontId="15" fillId="0" borderId="0" xfId="0" applyFont="1" applyFill="1" applyAlignment="1">
      <alignment horizontal="lef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11" borderId="10"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2" borderId="10"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5" fillId="0" borderId="2" xfId="0" applyFont="1" applyBorder="1" applyAlignment="1">
      <alignment horizontal="left" textRotation="90" wrapText="1"/>
    </xf>
    <xf numFmtId="0" fontId="5" fillId="0" borderId="4" xfId="0" applyFont="1" applyBorder="1" applyAlignment="1">
      <alignment horizontal="left" textRotation="90" wrapText="1"/>
    </xf>
    <xf numFmtId="0" fontId="5" fillId="0" borderId="3" xfId="0" applyFont="1" applyBorder="1" applyAlignment="1">
      <alignment horizontal="left" textRotation="90"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0" fillId="0" borderId="2" xfId="0" applyFont="1" applyBorder="1" applyAlignment="1">
      <alignment horizontal="center" textRotation="90"/>
    </xf>
    <xf numFmtId="0" fontId="10" fillId="0" borderId="4" xfId="0" applyFont="1" applyBorder="1" applyAlignment="1">
      <alignment horizontal="center" textRotation="90"/>
    </xf>
    <xf numFmtId="0" fontId="10"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19" fillId="0" borderId="7" xfId="0" applyFont="1" applyBorder="1" applyAlignment="1">
      <alignment horizontal="left"/>
    </xf>
    <xf numFmtId="0" fontId="19" fillId="0" borderId="0" xfId="0" applyFont="1" applyBorder="1" applyAlignment="1">
      <alignment horizontal="left"/>
    </xf>
    <xf numFmtId="0" fontId="19" fillId="0" borderId="8" xfId="0" applyFont="1" applyBorder="1" applyAlignment="1">
      <alignment horizontal="left"/>
    </xf>
    <xf numFmtId="0" fontId="19" fillId="0" borderId="5" xfId="0" applyFont="1" applyBorder="1" applyAlignment="1">
      <alignment horizontal="left"/>
    </xf>
    <xf numFmtId="0" fontId="19" fillId="0" borderId="15" xfId="0" applyFont="1" applyBorder="1" applyAlignment="1">
      <alignment horizontal="left"/>
    </xf>
    <xf numFmtId="0" fontId="19" fillId="0" borderId="6" xfId="0" applyFont="1" applyBorder="1" applyAlignment="1">
      <alignment horizontal="left"/>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2" xfId="0" applyFont="1" applyBorder="1" applyAlignment="1">
      <alignment horizontal="center" vertical="center" textRotation="90"/>
    </xf>
    <xf numFmtId="0" fontId="18" fillId="0" borderId="4" xfId="0" applyFont="1" applyBorder="1" applyAlignment="1">
      <alignment horizontal="center" vertical="center" textRotation="90"/>
    </xf>
    <xf numFmtId="0" fontId="18" fillId="0" borderId="3" xfId="0" applyFont="1" applyBorder="1" applyAlignment="1">
      <alignment horizontal="center" vertical="center" textRotation="90"/>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1" xfId="0" applyFont="1" applyBorder="1" applyAlignment="1">
      <alignment horizontal="left" vertical="center" wrapText="1"/>
    </xf>
    <xf numFmtId="0" fontId="6" fillId="0" borderId="5" xfId="0" applyFont="1" applyBorder="1" applyAlignment="1">
      <alignment horizontal="center"/>
    </xf>
    <xf numFmtId="0" fontId="6" fillId="0" borderId="15" xfId="0" applyFont="1" applyBorder="1" applyAlignment="1">
      <alignment horizont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5" fillId="0" borderId="15" xfId="0" applyFont="1" applyFill="1" applyBorder="1" applyAlignment="1">
      <alignment horizontal="left"/>
    </xf>
    <xf numFmtId="0" fontId="0" fillId="0" borderId="15" xfId="0" applyFill="1" applyBorder="1" applyAlignment="1">
      <alignment horizontal="left"/>
    </xf>
    <xf numFmtId="0" fontId="0" fillId="0" borderId="0" xfId="0" applyFill="1" applyBorder="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35" fillId="0" borderId="2" xfId="0" applyFont="1" applyBorder="1" applyAlignment="1">
      <alignment horizontal="center" vertical="center" wrapText="1"/>
    </xf>
    <xf numFmtId="0" fontId="20" fillId="0" borderId="4" xfId="0" applyFont="1" applyBorder="1"/>
    <xf numFmtId="0" fontId="20" fillId="0" borderId="3" xfId="0" applyFont="1" applyBorder="1"/>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49" fontId="9" fillId="0" borderId="2" xfId="0" applyNumberFormat="1" applyFont="1" applyBorder="1" applyAlignment="1">
      <alignment horizontal="center" vertical="center" textRotation="90" wrapText="1"/>
    </xf>
    <xf numFmtId="49" fontId="9" fillId="0" borderId="4"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0" fillId="0" borderId="16" xfId="0" applyBorder="1"/>
    <xf numFmtId="0" fontId="0" fillId="0" borderId="9" xfId="0" applyBorder="1"/>
    <xf numFmtId="0" fontId="9" fillId="7" borderId="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33" fillId="0" borderId="0" xfId="0" applyFont="1" applyFill="1" applyAlignment="1">
      <alignment horizontal="left" vertical="center" wrapText="1"/>
    </xf>
    <xf numFmtId="0" fontId="14" fillId="0" borderId="0" xfId="0" applyFont="1" applyFill="1" applyAlignment="1">
      <alignment horizontal="left"/>
    </xf>
    <xf numFmtId="0" fontId="0" fillId="0" borderId="0" xfId="0" applyFill="1" applyAlignment="1">
      <alignment horizontal="left"/>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6" fillId="0" borderId="10" xfId="0" applyFont="1" applyBorder="1" applyAlignment="1">
      <alignment horizontal="center"/>
    </xf>
    <xf numFmtId="0" fontId="6" fillId="0" borderId="9" xfId="0" applyFont="1" applyBorder="1" applyAlignment="1">
      <alignment horizontal="center"/>
    </xf>
    <xf numFmtId="0" fontId="11" fillId="0" borderId="2" xfId="0" applyFont="1" applyBorder="1" applyAlignment="1">
      <alignment horizontal="center" vertical="center" wrapText="1"/>
    </xf>
    <xf numFmtId="0" fontId="0" fillId="0" borderId="4" xfId="0" applyBorder="1"/>
    <xf numFmtId="0" fontId="2" fillId="19" borderId="10" xfId="0" applyFont="1" applyFill="1" applyBorder="1" applyAlignment="1">
      <alignment horizontal="left" vertical="center"/>
    </xf>
    <xf numFmtId="0" fontId="2" fillId="19" borderId="9" xfId="0" applyFont="1" applyFill="1" applyBorder="1" applyAlignment="1">
      <alignment horizontal="left" vertical="center"/>
    </xf>
    <xf numFmtId="0" fontId="12" fillId="0" borderId="10" xfId="0" applyFont="1" applyBorder="1" applyAlignment="1">
      <alignment horizontal="center"/>
    </xf>
    <xf numFmtId="0" fontId="12" fillId="0" borderId="9"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38.02.01</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ЭКОНОМИКА</a:t>
          </a:r>
          <a:r>
            <a:rPr lang="ru-RU" sz="1400" b="1" i="0" u="none" strike="noStrike" baseline="0">
              <a:solidFill>
                <a:srgbClr val="000000"/>
              </a:solidFill>
              <a:latin typeface="Times New Roman" pitchFamily="18" charset="0"/>
              <a:cs typeface="Times New Roman" pitchFamily="18" charset="0"/>
            </a:rPr>
            <a:t> И БУХГАЛТЕРСКИЙ УЧЕТ (по отраслям)"</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бухгалтер</a:t>
          </a: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на 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28.07.2014 N 832,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33638</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19</a:t>
          </a:r>
          <a:r>
            <a:rPr lang="ru-RU" sz="1100" b="1" i="0" u="sng" baseline="0">
              <a:latin typeface="Times New Roman" pitchFamily="18" charset="0"/>
              <a:ea typeface="+mn-ea"/>
              <a:cs typeface="Times New Roman" pitchFamily="18" charset="0"/>
            </a:rPr>
            <a:t> августа</a:t>
          </a:r>
          <a:r>
            <a:rPr lang="ru-RU" sz="1100" b="1" i="0" u="sng">
              <a:latin typeface="Times New Roman" pitchFamily="18" charset="0"/>
              <a:ea typeface="+mn-ea"/>
              <a:cs typeface="Times New Roman" pitchFamily="18" charset="0"/>
            </a:rPr>
            <a:t> 2014г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01.09.2019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 при максимальной нагрузке не более 54 часа в неделю. </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Максимальный объем  учебной нагрузки обучающегося составляет 54 академических часа в неделю, включая все виды аудиторной и внеаудиторной учебной нагрузки.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Практикоориентированность при освоении ППССЗ</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базовой подготовки при очной форме получения образования составляет  58,6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14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самостоятельную внеаудиторную работу отводится 50% учебного времени от обязательной аудиторной нагрузки (в час.).</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литература» и «Математика: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алгебра и начала математического анализа, геометрия»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648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ПМ.02, ПМ.03,ПМ04: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ЕН.02. Информационные технологии в профессиональной деятельности - 8 часов                                                 </a:t>
          </a:r>
        </a:p>
        <a:p>
          <a:r>
            <a:rPr lang="ru-RU" sz="1100">
              <a:latin typeface="Times New Roman" pitchFamily="18" charset="0"/>
              <a:ea typeface="+mn-ea"/>
              <a:cs typeface="Times New Roman" pitchFamily="18" charset="0"/>
            </a:rPr>
            <a:t>- ОП.01 Экономика организации 22</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часа;</a:t>
          </a:r>
        </a:p>
        <a:p>
          <a:r>
            <a:rPr lang="ru-RU" sz="1100">
              <a:latin typeface="Times New Roman" pitchFamily="18" charset="0"/>
              <a:ea typeface="+mn-ea"/>
              <a:cs typeface="Times New Roman" pitchFamily="18" charset="0"/>
            </a:rPr>
            <a:t>- ОП.02. Статистика - 30 часов       </a:t>
          </a:r>
        </a:p>
        <a:p>
          <a:r>
            <a:rPr lang="ru-RU" sz="1100">
              <a:latin typeface="Times New Roman" pitchFamily="18" charset="0"/>
              <a:ea typeface="+mn-ea"/>
              <a:cs typeface="Times New Roman" pitchFamily="18" charset="0"/>
            </a:rPr>
            <a:t>- ОП.03. Менеджмент - 34 часа </a:t>
          </a:r>
        </a:p>
        <a:p>
          <a:r>
            <a:rPr lang="ru-RU" sz="1100">
              <a:latin typeface="Times New Roman" pitchFamily="18" charset="0"/>
              <a:ea typeface="+mn-ea"/>
              <a:cs typeface="Times New Roman" pitchFamily="18" charset="0"/>
            </a:rPr>
            <a:t>- ОП.05 Правовое обеспечение профессиональной деятельности - 18 часов;</a:t>
          </a:r>
        </a:p>
        <a:p>
          <a:r>
            <a:rPr lang="ru-RU" sz="1100">
              <a:latin typeface="Times New Roman" pitchFamily="18" charset="0"/>
              <a:ea typeface="+mn-ea"/>
              <a:cs typeface="Times New Roman" pitchFamily="18" charset="0"/>
            </a:rPr>
            <a:t>- ОП.06. Финансы, денежное обращение и кредит  - 30 часов       </a:t>
          </a:r>
        </a:p>
        <a:p>
          <a:r>
            <a:rPr lang="ru-RU" sz="1100">
              <a:latin typeface="Times New Roman" pitchFamily="18" charset="0"/>
              <a:ea typeface="+mn-ea"/>
              <a:cs typeface="Times New Roman" pitchFamily="18" charset="0"/>
            </a:rPr>
            <a:t>- ОП.07 Налоги и налогообложение - 30 часов;</a:t>
          </a:r>
        </a:p>
        <a:p>
          <a:r>
            <a:rPr lang="ru-RU" sz="1100">
              <a:latin typeface="Times New Roman" pitchFamily="18" charset="0"/>
              <a:ea typeface="+mn-ea"/>
              <a:cs typeface="Times New Roman" pitchFamily="18" charset="0"/>
            </a:rPr>
            <a:t>- ОП.08 Основы бухгалтерского учета - 31 час:</a:t>
          </a:r>
        </a:p>
        <a:p>
          <a:r>
            <a:rPr lang="ru-RU" sz="1100">
              <a:latin typeface="Times New Roman" pitchFamily="18" charset="0"/>
              <a:ea typeface="+mn-ea"/>
              <a:cs typeface="Times New Roman" pitchFamily="18" charset="0"/>
            </a:rPr>
            <a:t>- ОП.09 Аудит - 30 часов:</a:t>
          </a:r>
        </a:p>
        <a:p>
          <a:r>
            <a:rPr lang="ru-RU" sz="1100">
              <a:latin typeface="Times New Roman" pitchFamily="18" charset="0"/>
              <a:ea typeface="+mn-ea"/>
              <a:cs typeface="Times New Roman" pitchFamily="18" charset="0"/>
            </a:rPr>
            <a:t>- ОП.10 Безопасность жизнедеятельности - 12</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            </a:t>
          </a:r>
        </a:p>
        <a:p>
          <a:r>
            <a:rPr lang="ru-RU" sz="1100">
              <a:latin typeface="Times New Roman" pitchFamily="18" charset="0"/>
              <a:ea typeface="+mn-ea"/>
              <a:cs typeface="Times New Roman" pitchFamily="18" charset="0"/>
            </a:rPr>
            <a:t>- МДК 02.01 Практические основы бухгалтерского учета источников формирования имущества организации - 12 часов:</a:t>
          </a:r>
        </a:p>
        <a:p>
          <a:r>
            <a:rPr lang="ru-RU" sz="1100">
              <a:latin typeface="Times New Roman" pitchFamily="18" charset="0"/>
              <a:ea typeface="+mn-ea"/>
              <a:cs typeface="Times New Roman" pitchFamily="18" charset="0"/>
            </a:rPr>
            <a:t>- МДК.02.02. Бухгалтерская технология проведения и оформления инвентаризации - 14часов;</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- 10 часов:          </a:t>
          </a:r>
        </a:p>
        <a:p>
          <a:r>
            <a:rPr lang="ru-RU" sz="1100">
              <a:latin typeface="Times New Roman" pitchFamily="18" charset="0"/>
              <a:ea typeface="+mn-ea"/>
              <a:cs typeface="Times New Roman" pitchFamily="18" charset="0"/>
            </a:rPr>
            <a:t>- МДК.04.01. Технология составления бухгалтерской отчётности - 54часов;</a:t>
          </a:r>
        </a:p>
        <a:p>
          <a:r>
            <a:rPr lang="ru-RU" sz="1100">
              <a:latin typeface="Times New Roman" pitchFamily="18" charset="0"/>
              <a:ea typeface="+mn-ea"/>
              <a:cs typeface="Times New Roman" pitchFamily="18" charset="0"/>
            </a:rPr>
            <a:t>- МДК.04.02. Основы анализа бухгалтерской деятельности - 55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            </a:t>
          </a:r>
        </a:p>
        <a:p>
          <a:r>
            <a:rPr lang="ru-RU" sz="1100">
              <a:latin typeface="Times New Roman" pitchFamily="18" charset="0"/>
              <a:ea typeface="+mn-ea"/>
              <a:cs typeface="Times New Roman" pitchFamily="18" charset="0"/>
            </a:rPr>
            <a:t>- ОП.11 Маркетинг - 48 часов;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12 Основы бизнес планирования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57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13 Автоматизированные системы обработки экономической информации - 96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01.09.2019 по 30.06.2020 года с перерывом на каникулы с 29.12.2019 по 11.01.2020. Теоретическое обучение завершается 15.03.2020 года. Промежуточная аттестация проводится согласно графику учебного процесса в период с 13.04.2020 по 19.04.2020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CF46"/>
  <sheetViews>
    <sheetView view="pageBreakPreview" topLeftCell="A22" zoomScale="150" zoomScaleSheetLayoutView="150" workbookViewId="0">
      <selection activeCell="AZ15" sqref="AZ15"/>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3"/>
    </row>
    <row r="10" spans="8:66" ht="12" customHeight="1" x14ac:dyDescent="0.2">
      <c r="H10" s="44"/>
      <c r="I10" s="44"/>
      <c r="BM10" s="12"/>
      <c r="BN10" s="12"/>
    </row>
    <row r="11" spans="8:66" ht="11.25" customHeight="1" x14ac:dyDescent="0.2"/>
    <row r="13" spans="8:66" x14ac:dyDescent="0.2">
      <c r="AL13" t="s">
        <v>221</v>
      </c>
    </row>
    <row r="21" spans="6:84" ht="18" x14ac:dyDescent="0.2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row>
    <row r="22" spans="6:84" ht="18" x14ac:dyDescent="0.2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row>
    <row r="23" spans="6:84" ht="18" x14ac:dyDescent="0.2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row>
    <row r="24" spans="6:84" ht="23.45" customHeight="1" x14ac:dyDescent="0.2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row>
    <row r="25" spans="6:84" ht="18" x14ac:dyDescent="0.2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row>
    <row r="26" spans="6:84" ht="8.4499999999999993" customHeight="1" x14ac:dyDescent="0.2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row>
    <row r="27" spans="6:84" ht="18" x14ac:dyDescent="0.25">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c r="BS27" s="332"/>
      <c r="BT27" s="332"/>
      <c r="BU27" s="332"/>
      <c r="BV27" s="332"/>
      <c r="BW27" s="332"/>
      <c r="BX27" s="332"/>
      <c r="BY27" s="332"/>
      <c r="BZ27" s="332"/>
      <c r="CA27" s="332"/>
      <c r="CB27" s="332"/>
    </row>
    <row r="28" spans="6:84" ht="7.15" customHeight="1" x14ac:dyDescent="0.2"/>
    <row r="29" spans="6:84" ht="18" x14ac:dyDescent="0.25">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c r="BY29" s="332"/>
      <c r="BZ29" s="332"/>
      <c r="CA29" s="332"/>
      <c r="CB29" s="332"/>
      <c r="CC29" s="332"/>
      <c r="CD29" s="332"/>
      <c r="CE29" s="332"/>
      <c r="CF29" s="332"/>
    </row>
    <row r="30" spans="6:84" ht="4.1500000000000004" customHeight="1" x14ac:dyDescent="0.25">
      <c r="BC30" s="332"/>
      <c r="BD30" s="332"/>
      <c r="BE30" s="332"/>
      <c r="BF30" s="332"/>
      <c r="BG30" s="332"/>
      <c r="BH30" s="332"/>
      <c r="BI30" s="332"/>
      <c r="BJ30" s="332"/>
      <c r="BK30" s="332"/>
      <c r="BL30" s="332"/>
      <c r="BM30" s="332"/>
      <c r="BN30" s="332"/>
      <c r="BO30" s="332"/>
      <c r="BP30" s="332"/>
      <c r="BQ30" s="332"/>
      <c r="BR30" s="45"/>
      <c r="BS30" s="45"/>
      <c r="BT30" s="45"/>
      <c r="BU30" s="45"/>
      <c r="BV30" s="45"/>
      <c r="BW30" s="45"/>
    </row>
    <row r="31" spans="6:84" ht="18" x14ac:dyDescent="0.25">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row>
    <row r="44" spans="25:64" ht="18.75" x14ac:dyDescent="0.3">
      <c r="Y44" s="239" t="s">
        <v>222</v>
      </c>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45"/>
      <c r="BI44" s="45"/>
      <c r="BJ44" s="45"/>
      <c r="BK44" s="45"/>
      <c r="BL44" s="45"/>
    </row>
    <row r="45" spans="25:64" ht="18.75" x14ac:dyDescent="0.3">
      <c r="Y45" s="239" t="s">
        <v>283</v>
      </c>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45"/>
      <c r="BI45" s="45"/>
      <c r="BJ45" s="45"/>
      <c r="BK45" s="45"/>
      <c r="BL45" s="45"/>
    </row>
    <row r="46" spans="25:64" x14ac:dyDescent="0.2">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D38" sqref="D38"/>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333" t="s">
        <v>281</v>
      </c>
      <c r="B2" s="334"/>
      <c r="C2" s="334"/>
      <c r="D2" s="334"/>
      <c r="E2" s="334"/>
      <c r="F2" s="334"/>
      <c r="G2" s="334"/>
      <c r="H2" s="334"/>
      <c r="I2" s="334"/>
      <c r="J2" s="46"/>
      <c r="K2" s="46"/>
      <c r="L2" s="46"/>
    </row>
    <row r="3" spans="1:12" ht="25.9" customHeight="1" x14ac:dyDescent="0.2">
      <c r="A3" s="335" t="s">
        <v>92</v>
      </c>
      <c r="B3" s="335" t="s">
        <v>93</v>
      </c>
      <c r="C3" s="335" t="s">
        <v>94</v>
      </c>
      <c r="D3" s="337" t="s">
        <v>95</v>
      </c>
      <c r="E3" s="338"/>
      <c r="F3" s="335" t="s">
        <v>96</v>
      </c>
      <c r="G3" s="335" t="s">
        <v>97</v>
      </c>
      <c r="H3" s="335" t="s">
        <v>98</v>
      </c>
      <c r="I3" s="339" t="s">
        <v>34</v>
      </c>
    </row>
    <row r="4" spans="1:12" ht="45.6" customHeight="1" x14ac:dyDescent="0.2">
      <c r="A4" s="336"/>
      <c r="B4" s="336"/>
      <c r="C4" s="336"/>
      <c r="D4" s="80" t="s">
        <v>99</v>
      </c>
      <c r="E4" s="80" t="s">
        <v>100</v>
      </c>
      <c r="F4" s="336"/>
      <c r="G4" s="336"/>
      <c r="H4" s="336"/>
      <c r="I4" s="340"/>
    </row>
    <row r="5" spans="1:12" ht="16.149999999999999" customHeight="1" x14ac:dyDescent="0.2">
      <c r="A5" s="47" t="s">
        <v>106</v>
      </c>
      <c r="B5" s="94">
        <v>39</v>
      </c>
      <c r="C5" s="94">
        <v>0</v>
      </c>
      <c r="D5" s="95">
        <v>0</v>
      </c>
      <c r="E5" s="95"/>
      <c r="F5" s="94">
        <v>2</v>
      </c>
      <c r="G5" s="94"/>
      <c r="H5" s="94">
        <v>11</v>
      </c>
      <c r="I5" s="96">
        <f>B5+F5+H5</f>
        <v>52</v>
      </c>
    </row>
    <row r="6" spans="1:12" ht="18" x14ac:dyDescent="0.2">
      <c r="A6" s="47" t="s">
        <v>107</v>
      </c>
      <c r="B6" s="94">
        <v>35</v>
      </c>
      <c r="C6" s="94">
        <v>1</v>
      </c>
      <c r="D6" s="95">
        <v>3</v>
      </c>
      <c r="E6" s="95"/>
      <c r="F6" s="94">
        <v>2</v>
      </c>
      <c r="G6" s="94"/>
      <c r="H6" s="94">
        <v>11</v>
      </c>
      <c r="I6" s="96">
        <f>SUM(B6:H6)</f>
        <v>52</v>
      </c>
    </row>
    <row r="7" spans="1:12" ht="18" x14ac:dyDescent="0.2">
      <c r="A7" s="47" t="s">
        <v>201</v>
      </c>
      <c r="B7" s="95">
        <v>24</v>
      </c>
      <c r="C7" s="95">
        <v>2</v>
      </c>
      <c r="D7" s="95">
        <v>4</v>
      </c>
      <c r="E7" s="95">
        <v>4</v>
      </c>
      <c r="F7" s="95">
        <v>1</v>
      </c>
      <c r="G7" s="95">
        <v>6</v>
      </c>
      <c r="H7" s="95">
        <v>2</v>
      </c>
      <c r="I7" s="96">
        <f>SUM(B7:H7)</f>
        <v>43</v>
      </c>
    </row>
    <row r="8" spans="1:12" ht="18" x14ac:dyDescent="0.2">
      <c r="A8" s="97" t="s">
        <v>34</v>
      </c>
      <c r="B8" s="96">
        <f t="shared" ref="B8:I8" si="0">B5+B6+B7</f>
        <v>98</v>
      </c>
      <c r="C8" s="96">
        <f t="shared" si="0"/>
        <v>3</v>
      </c>
      <c r="D8" s="96">
        <f t="shared" si="0"/>
        <v>7</v>
      </c>
      <c r="E8" s="96">
        <f t="shared" si="0"/>
        <v>4</v>
      </c>
      <c r="F8" s="96">
        <f t="shared" si="0"/>
        <v>5</v>
      </c>
      <c r="G8" s="96">
        <f t="shared" si="0"/>
        <v>6</v>
      </c>
      <c r="H8" s="96">
        <f t="shared" si="0"/>
        <v>24</v>
      </c>
      <c r="I8" s="96">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7"/>
  <sheetViews>
    <sheetView view="pageBreakPreview" topLeftCell="C1" zoomScaleNormal="125" zoomScaleSheetLayoutView="100" workbookViewId="0">
      <selection activeCell="AP26" sqref="AP26"/>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403" t="s">
        <v>25</v>
      </c>
      <c r="B6" s="356" t="s">
        <v>0</v>
      </c>
      <c r="C6" s="357"/>
      <c r="D6" s="357"/>
      <c r="E6" s="358"/>
      <c r="F6" s="406" t="s">
        <v>262</v>
      </c>
      <c r="G6" s="356" t="s">
        <v>1</v>
      </c>
      <c r="H6" s="357"/>
      <c r="I6" s="357"/>
      <c r="J6" s="342" t="s">
        <v>263</v>
      </c>
      <c r="K6" s="356" t="s">
        <v>2</v>
      </c>
      <c r="L6" s="357"/>
      <c r="M6" s="357"/>
      <c r="N6" s="358"/>
      <c r="O6" s="356" t="s">
        <v>3</v>
      </c>
      <c r="P6" s="357"/>
      <c r="Q6" s="357"/>
      <c r="R6" s="357"/>
      <c r="S6" s="357"/>
      <c r="T6" s="358"/>
      <c r="U6" s="345" t="s">
        <v>267</v>
      </c>
      <c r="V6" s="346"/>
      <c r="W6" s="356" t="s">
        <v>4</v>
      </c>
      <c r="X6" s="357"/>
      <c r="Y6" s="357"/>
      <c r="Z6" s="357"/>
      <c r="AA6" s="358"/>
      <c r="AB6" s="346" t="s">
        <v>271</v>
      </c>
      <c r="AC6" s="356" t="s">
        <v>5</v>
      </c>
      <c r="AD6" s="357"/>
      <c r="AE6" s="357"/>
      <c r="AF6" s="358"/>
      <c r="AG6" s="346" t="s">
        <v>273</v>
      </c>
      <c r="AH6" s="356" t="s">
        <v>6</v>
      </c>
      <c r="AI6" s="357"/>
      <c r="AJ6" s="357"/>
      <c r="AK6" s="357"/>
      <c r="AL6" s="357"/>
      <c r="AM6" s="357"/>
      <c r="AN6" s="357"/>
      <c r="AO6" s="358"/>
      <c r="AP6" s="353" t="s">
        <v>274</v>
      </c>
      <c r="AQ6" s="356" t="s">
        <v>7</v>
      </c>
      <c r="AR6" s="357"/>
      <c r="AS6" s="358"/>
      <c r="AT6" s="346" t="s">
        <v>275</v>
      </c>
      <c r="AU6" s="356" t="s">
        <v>8</v>
      </c>
      <c r="AV6" s="357"/>
      <c r="AW6" s="357"/>
      <c r="AX6" s="358"/>
      <c r="AY6" s="356" t="s">
        <v>9</v>
      </c>
      <c r="AZ6" s="357"/>
      <c r="BA6" s="357"/>
      <c r="BB6" s="357"/>
      <c r="BC6" s="357"/>
      <c r="BD6" s="358"/>
      <c r="BE6" s="345" t="s">
        <v>276</v>
      </c>
      <c r="BF6" s="346"/>
      <c r="BG6" s="356" t="s">
        <v>10</v>
      </c>
      <c r="BH6" s="357"/>
      <c r="BI6" s="358"/>
      <c r="BJ6" s="346" t="s">
        <v>277</v>
      </c>
      <c r="BK6" s="356" t="s">
        <v>11</v>
      </c>
      <c r="BL6" s="357"/>
      <c r="BM6" s="357"/>
      <c r="BN6" s="358"/>
      <c r="BO6" s="342" t="s">
        <v>12</v>
      </c>
      <c r="BP6" s="356" t="s">
        <v>22</v>
      </c>
      <c r="BQ6" s="358"/>
      <c r="BR6" s="353" t="s">
        <v>62</v>
      </c>
      <c r="BS6" s="397" t="s">
        <v>24</v>
      </c>
      <c r="BT6" s="398"/>
      <c r="BU6" s="398"/>
      <c r="BV6" s="398"/>
      <c r="BW6" s="398"/>
      <c r="BX6" s="394"/>
      <c r="BY6" s="391" t="s">
        <v>169</v>
      </c>
      <c r="BZ6" s="344" t="s">
        <v>60</v>
      </c>
      <c r="CA6" s="344" t="s">
        <v>13</v>
      </c>
      <c r="CB6" s="344" t="s">
        <v>14</v>
      </c>
    </row>
    <row r="7" spans="1:80" ht="12.75" customHeight="1" x14ac:dyDescent="0.2">
      <c r="A7" s="404"/>
      <c r="B7" s="359"/>
      <c r="C7" s="360"/>
      <c r="D7" s="360"/>
      <c r="E7" s="361"/>
      <c r="F7" s="348"/>
      <c r="G7" s="359"/>
      <c r="H7" s="360"/>
      <c r="I7" s="360"/>
      <c r="J7" s="342"/>
      <c r="K7" s="359"/>
      <c r="L7" s="360"/>
      <c r="M7" s="360"/>
      <c r="N7" s="361"/>
      <c r="O7" s="359"/>
      <c r="P7" s="360"/>
      <c r="Q7" s="360"/>
      <c r="R7" s="360"/>
      <c r="S7" s="360"/>
      <c r="T7" s="361"/>
      <c r="U7" s="347"/>
      <c r="V7" s="348"/>
      <c r="W7" s="359"/>
      <c r="X7" s="360"/>
      <c r="Y7" s="360"/>
      <c r="Z7" s="360"/>
      <c r="AA7" s="361"/>
      <c r="AB7" s="348"/>
      <c r="AC7" s="359"/>
      <c r="AD7" s="360"/>
      <c r="AE7" s="360"/>
      <c r="AF7" s="361"/>
      <c r="AG7" s="348"/>
      <c r="AH7" s="364"/>
      <c r="AI7" s="365"/>
      <c r="AJ7" s="365"/>
      <c r="AK7" s="365"/>
      <c r="AL7" s="365"/>
      <c r="AM7" s="365"/>
      <c r="AN7" s="365"/>
      <c r="AO7" s="366"/>
      <c r="AP7" s="354"/>
      <c r="AQ7" s="359"/>
      <c r="AR7" s="360"/>
      <c r="AS7" s="361"/>
      <c r="AT7" s="348"/>
      <c r="AU7" s="359"/>
      <c r="AV7" s="360"/>
      <c r="AW7" s="360"/>
      <c r="AX7" s="361"/>
      <c r="AY7" s="364"/>
      <c r="AZ7" s="365"/>
      <c r="BA7" s="365"/>
      <c r="BB7" s="365"/>
      <c r="BC7" s="365"/>
      <c r="BD7" s="366"/>
      <c r="BE7" s="347"/>
      <c r="BF7" s="348"/>
      <c r="BG7" s="359"/>
      <c r="BH7" s="360"/>
      <c r="BI7" s="361"/>
      <c r="BJ7" s="348"/>
      <c r="BK7" s="359"/>
      <c r="BL7" s="360"/>
      <c r="BM7" s="360"/>
      <c r="BN7" s="361"/>
      <c r="BO7" s="342"/>
      <c r="BP7" s="359"/>
      <c r="BQ7" s="361"/>
      <c r="BR7" s="354"/>
      <c r="BS7" s="399"/>
      <c r="BT7" s="400"/>
      <c r="BU7" s="400"/>
      <c r="BV7" s="400"/>
      <c r="BW7" s="400"/>
      <c r="BX7" s="395"/>
      <c r="BY7" s="392"/>
      <c r="BZ7" s="344"/>
      <c r="CA7" s="344"/>
      <c r="CB7" s="344"/>
    </row>
    <row r="8" spans="1:80" s="1" customFormat="1" ht="12.75" customHeight="1" x14ac:dyDescent="0.2">
      <c r="A8" s="404"/>
      <c r="B8" s="353" t="s">
        <v>260</v>
      </c>
      <c r="C8" s="353" t="s">
        <v>261</v>
      </c>
      <c r="D8" s="342" t="s">
        <v>16</v>
      </c>
      <c r="E8" s="353" t="s">
        <v>17</v>
      </c>
      <c r="F8" s="348"/>
      <c r="G8" s="342" t="s">
        <v>32</v>
      </c>
      <c r="H8" s="342" t="s">
        <v>15</v>
      </c>
      <c r="I8" s="342" t="s">
        <v>29</v>
      </c>
      <c r="J8" s="342"/>
      <c r="K8" s="353" t="s">
        <v>264</v>
      </c>
      <c r="L8" s="353" t="s">
        <v>265</v>
      </c>
      <c r="M8" s="353" t="s">
        <v>266</v>
      </c>
      <c r="N8" s="353" t="s">
        <v>270</v>
      </c>
      <c r="O8" s="353" t="s">
        <v>260</v>
      </c>
      <c r="P8" s="353" t="s">
        <v>261</v>
      </c>
      <c r="Q8" s="345" t="s">
        <v>16</v>
      </c>
      <c r="R8" s="346"/>
      <c r="S8" s="347" t="s">
        <v>17</v>
      </c>
      <c r="T8" s="348"/>
      <c r="U8" s="347"/>
      <c r="V8" s="348"/>
      <c r="W8" s="347" t="s">
        <v>268</v>
      </c>
      <c r="X8" s="348"/>
      <c r="Y8" s="345" t="s">
        <v>269</v>
      </c>
      <c r="Z8" s="346"/>
      <c r="AA8" s="342" t="s">
        <v>26</v>
      </c>
      <c r="AB8" s="348"/>
      <c r="AC8" s="342" t="s">
        <v>272</v>
      </c>
      <c r="AD8" s="345" t="s">
        <v>251</v>
      </c>
      <c r="AE8" s="346"/>
      <c r="AF8" s="342" t="s">
        <v>27</v>
      </c>
      <c r="AG8" s="348"/>
      <c r="AH8" s="345" t="s">
        <v>253</v>
      </c>
      <c r="AI8" s="346"/>
      <c r="AJ8" s="345" t="s">
        <v>251</v>
      </c>
      <c r="AK8" s="346"/>
      <c r="AL8" s="345" t="s">
        <v>27</v>
      </c>
      <c r="AM8" s="346"/>
      <c r="AN8" s="345" t="s">
        <v>28</v>
      </c>
      <c r="AO8" s="346"/>
      <c r="AP8" s="354"/>
      <c r="AQ8" s="342" t="s">
        <v>32</v>
      </c>
      <c r="AR8" s="342" t="s">
        <v>15</v>
      </c>
      <c r="AS8" s="362" t="s">
        <v>29</v>
      </c>
      <c r="AT8" s="348"/>
      <c r="AU8" s="342" t="s">
        <v>30</v>
      </c>
      <c r="AV8" s="342" t="s">
        <v>31</v>
      </c>
      <c r="AW8" s="353" t="s">
        <v>61</v>
      </c>
      <c r="AX8" s="353" t="s">
        <v>252</v>
      </c>
      <c r="AY8" s="353" t="s">
        <v>260</v>
      </c>
      <c r="AZ8" s="353" t="s">
        <v>261</v>
      </c>
      <c r="BA8" s="345" t="s">
        <v>16</v>
      </c>
      <c r="BB8" s="346"/>
      <c r="BC8" s="345" t="s">
        <v>17</v>
      </c>
      <c r="BD8" s="346"/>
      <c r="BE8" s="347"/>
      <c r="BF8" s="348"/>
      <c r="BG8" s="342" t="s">
        <v>32</v>
      </c>
      <c r="BH8" s="342" t="s">
        <v>15</v>
      </c>
      <c r="BI8" s="362" t="s">
        <v>29</v>
      </c>
      <c r="BJ8" s="348"/>
      <c r="BK8" s="353" t="s">
        <v>264</v>
      </c>
      <c r="BL8" s="353" t="s">
        <v>265</v>
      </c>
      <c r="BM8" s="342" t="s">
        <v>266</v>
      </c>
      <c r="BN8" s="353" t="s">
        <v>270</v>
      </c>
      <c r="BO8" s="342"/>
      <c r="BP8" s="342" t="s">
        <v>18</v>
      </c>
      <c r="BQ8" s="342" t="s">
        <v>19</v>
      </c>
      <c r="BR8" s="354"/>
      <c r="BS8" s="351"/>
      <c r="BT8" s="352" t="s">
        <v>23</v>
      </c>
      <c r="BU8" s="343" t="s">
        <v>20</v>
      </c>
      <c r="BV8" s="343" t="s">
        <v>21</v>
      </c>
      <c r="BW8" s="401" t="s">
        <v>52</v>
      </c>
      <c r="BX8" s="395"/>
      <c r="BY8" s="392"/>
      <c r="BZ8" s="344"/>
      <c r="CA8" s="344"/>
      <c r="CB8" s="344"/>
    </row>
    <row r="9" spans="1:80" s="1" customFormat="1" ht="20.25" customHeight="1" x14ac:dyDescent="0.2">
      <c r="A9" s="405"/>
      <c r="B9" s="355"/>
      <c r="C9" s="355"/>
      <c r="D9" s="342"/>
      <c r="E9" s="355"/>
      <c r="F9" s="348"/>
      <c r="G9" s="342"/>
      <c r="H9" s="342"/>
      <c r="I9" s="342"/>
      <c r="J9" s="342"/>
      <c r="K9" s="354"/>
      <c r="L9" s="354"/>
      <c r="M9" s="355"/>
      <c r="N9" s="354"/>
      <c r="O9" s="355"/>
      <c r="P9" s="354"/>
      <c r="Q9" s="347"/>
      <c r="R9" s="348"/>
      <c r="S9" s="349"/>
      <c r="T9" s="350"/>
      <c r="U9" s="347"/>
      <c r="V9" s="348"/>
      <c r="W9" s="347"/>
      <c r="X9" s="348"/>
      <c r="Y9" s="347"/>
      <c r="Z9" s="348"/>
      <c r="AA9" s="342"/>
      <c r="AB9" s="350"/>
      <c r="AC9" s="342"/>
      <c r="AD9" s="347"/>
      <c r="AE9" s="348"/>
      <c r="AF9" s="342"/>
      <c r="AG9" s="350"/>
      <c r="AH9" s="347"/>
      <c r="AI9" s="348"/>
      <c r="AJ9" s="347"/>
      <c r="AK9" s="348"/>
      <c r="AL9" s="347"/>
      <c r="AM9" s="348"/>
      <c r="AN9" s="349"/>
      <c r="AO9" s="350"/>
      <c r="AP9" s="354"/>
      <c r="AQ9" s="342"/>
      <c r="AR9" s="342"/>
      <c r="AS9" s="363"/>
      <c r="AT9" s="350"/>
      <c r="AU9" s="342"/>
      <c r="AV9" s="342"/>
      <c r="AW9" s="355"/>
      <c r="AX9" s="354"/>
      <c r="AY9" s="355"/>
      <c r="AZ9" s="354"/>
      <c r="BA9" s="347"/>
      <c r="BB9" s="348"/>
      <c r="BC9" s="349"/>
      <c r="BD9" s="350"/>
      <c r="BE9" s="347"/>
      <c r="BF9" s="348"/>
      <c r="BG9" s="342"/>
      <c r="BH9" s="342"/>
      <c r="BI9" s="363"/>
      <c r="BJ9" s="350"/>
      <c r="BK9" s="354"/>
      <c r="BL9" s="354"/>
      <c r="BM9" s="342"/>
      <c r="BN9" s="354"/>
      <c r="BO9" s="342"/>
      <c r="BP9" s="342"/>
      <c r="BQ9" s="342"/>
      <c r="BR9" s="355"/>
      <c r="BS9" s="352"/>
      <c r="BT9" s="352"/>
      <c r="BU9" s="344"/>
      <c r="BV9" s="344"/>
      <c r="BW9" s="402"/>
      <c r="BX9" s="396"/>
      <c r="BY9" s="393"/>
      <c r="BZ9" s="344"/>
      <c r="CA9" s="344"/>
      <c r="CB9" s="344"/>
    </row>
    <row r="10" spans="1:80" ht="6.75" hidden="1" customHeight="1" x14ac:dyDescent="0.2">
      <c r="A10" s="17"/>
      <c r="B10" s="211">
        <v>7</v>
      </c>
      <c r="C10" s="228"/>
      <c r="D10" s="342"/>
      <c r="E10" s="228"/>
      <c r="F10" s="348"/>
      <c r="G10" s="342"/>
      <c r="H10" s="342"/>
      <c r="I10" s="342"/>
      <c r="J10" s="342"/>
      <c r="K10" s="354"/>
      <c r="L10" s="354"/>
      <c r="M10" s="211"/>
      <c r="N10" s="354"/>
      <c r="O10" s="229"/>
      <c r="P10" s="354"/>
      <c r="Q10" s="226"/>
      <c r="R10" s="226"/>
      <c r="S10" s="212"/>
      <c r="T10" s="18"/>
      <c r="U10" s="347"/>
      <c r="V10" s="348"/>
      <c r="W10" s="347"/>
      <c r="X10" s="348"/>
      <c r="Y10" s="347"/>
      <c r="Z10" s="348"/>
      <c r="AA10" s="342"/>
      <c r="AB10" s="211"/>
      <c r="AC10" s="342"/>
      <c r="AD10" s="347"/>
      <c r="AE10" s="348"/>
      <c r="AF10" s="342"/>
      <c r="AG10" s="211"/>
      <c r="AH10" s="234"/>
      <c r="AI10" s="235"/>
      <c r="AJ10" s="347"/>
      <c r="AK10" s="348"/>
      <c r="AL10" s="347"/>
      <c r="AM10" s="348"/>
      <c r="AN10" s="212"/>
      <c r="AO10" s="211"/>
      <c r="AP10" s="354"/>
      <c r="AQ10" s="342"/>
      <c r="AR10" s="342"/>
      <c r="AS10" s="211"/>
      <c r="AT10" s="211"/>
      <c r="AU10" s="342"/>
      <c r="AV10" s="342"/>
      <c r="AW10" s="211"/>
      <c r="AX10" s="354"/>
      <c r="AY10" s="238"/>
      <c r="AZ10" s="354"/>
      <c r="BA10" s="347"/>
      <c r="BB10" s="348"/>
      <c r="BC10" s="211"/>
      <c r="BD10" s="211"/>
      <c r="BE10" s="347"/>
      <c r="BF10" s="348"/>
      <c r="BG10" s="342"/>
      <c r="BH10" s="342"/>
      <c r="BI10" s="233"/>
      <c r="BJ10" s="211"/>
      <c r="BK10" s="354"/>
      <c r="BL10" s="354"/>
      <c r="BM10" s="342"/>
      <c r="BN10" s="354"/>
      <c r="BO10" s="342"/>
      <c r="BP10" s="342"/>
      <c r="BQ10" s="342"/>
      <c r="BR10" s="19"/>
      <c r="BS10" s="352"/>
      <c r="BT10" s="16"/>
      <c r="BU10" s="344"/>
      <c r="BV10" s="344"/>
      <c r="BW10" s="2"/>
      <c r="BX10" s="2"/>
      <c r="BY10" s="2"/>
      <c r="BZ10" s="344"/>
      <c r="CA10" s="344"/>
      <c r="CB10" s="344"/>
    </row>
    <row r="11" spans="1:80" ht="12.75" hidden="1" customHeight="1" x14ac:dyDescent="0.2">
      <c r="A11" s="17"/>
      <c r="B11" s="19"/>
      <c r="C11" s="228"/>
      <c r="D11" s="342"/>
      <c r="E11" s="228"/>
      <c r="F11" s="348"/>
      <c r="G11" s="342"/>
      <c r="H11" s="342"/>
      <c r="I11" s="342"/>
      <c r="J11" s="342"/>
      <c r="K11" s="354"/>
      <c r="L11" s="354"/>
      <c r="M11" s="211"/>
      <c r="N11" s="354"/>
      <c r="O11" s="229"/>
      <c r="P11" s="354"/>
      <c r="Q11" s="226"/>
      <c r="R11" s="226"/>
      <c r="S11" s="212"/>
      <c r="T11" s="18"/>
      <c r="U11" s="347"/>
      <c r="V11" s="348"/>
      <c r="W11" s="347"/>
      <c r="X11" s="348"/>
      <c r="Y11" s="347"/>
      <c r="Z11" s="348"/>
      <c r="AA11" s="342"/>
      <c r="AB11" s="211"/>
      <c r="AC11" s="342"/>
      <c r="AD11" s="347"/>
      <c r="AE11" s="348"/>
      <c r="AF11" s="342"/>
      <c r="AG11" s="211"/>
      <c r="AH11" s="234"/>
      <c r="AI11" s="235"/>
      <c r="AJ11" s="347"/>
      <c r="AK11" s="348"/>
      <c r="AL11" s="347"/>
      <c r="AM11" s="348"/>
      <c r="AN11" s="212"/>
      <c r="AO11" s="211"/>
      <c r="AP11" s="354"/>
      <c r="AQ11" s="342"/>
      <c r="AR11" s="342"/>
      <c r="AS11" s="211"/>
      <c r="AT11" s="211"/>
      <c r="AU11" s="342"/>
      <c r="AV11" s="342"/>
      <c r="AW11" s="211"/>
      <c r="AX11" s="354"/>
      <c r="AY11" s="238"/>
      <c r="AZ11" s="354"/>
      <c r="BA11" s="347"/>
      <c r="BB11" s="348"/>
      <c r="BC11" s="211"/>
      <c r="BD11" s="211"/>
      <c r="BE11" s="347"/>
      <c r="BF11" s="348"/>
      <c r="BG11" s="342"/>
      <c r="BH11" s="342"/>
      <c r="BI11" s="233"/>
      <c r="BJ11" s="211"/>
      <c r="BK11" s="354"/>
      <c r="BL11" s="354"/>
      <c r="BM11" s="342"/>
      <c r="BN11" s="354"/>
      <c r="BO11" s="342"/>
      <c r="BP11" s="342"/>
      <c r="BQ11" s="342"/>
      <c r="BR11" s="19"/>
      <c r="BS11" s="352"/>
      <c r="BT11" s="16"/>
      <c r="BU11" s="344"/>
      <c r="BV11" s="344"/>
      <c r="BW11" s="2"/>
      <c r="BX11" s="2"/>
      <c r="BY11" s="2"/>
      <c r="BZ11" s="344"/>
      <c r="CA11" s="344"/>
      <c r="CB11" s="344"/>
    </row>
    <row r="12" spans="1:80" ht="12.75" hidden="1" customHeight="1" x14ac:dyDescent="0.2">
      <c r="A12" s="17"/>
      <c r="B12" s="19"/>
      <c r="C12" s="228"/>
      <c r="D12" s="342"/>
      <c r="E12" s="228"/>
      <c r="F12" s="348"/>
      <c r="G12" s="342"/>
      <c r="H12" s="342"/>
      <c r="I12" s="342"/>
      <c r="J12" s="342"/>
      <c r="K12" s="354"/>
      <c r="L12" s="354"/>
      <c r="M12" s="211"/>
      <c r="N12" s="354"/>
      <c r="O12" s="229"/>
      <c r="P12" s="354"/>
      <c r="Q12" s="226"/>
      <c r="R12" s="226"/>
      <c r="S12" s="212"/>
      <c r="T12" s="18"/>
      <c r="U12" s="347"/>
      <c r="V12" s="348"/>
      <c r="W12" s="347"/>
      <c r="X12" s="348"/>
      <c r="Y12" s="347"/>
      <c r="Z12" s="348"/>
      <c r="AA12" s="342"/>
      <c r="AB12" s="211"/>
      <c r="AC12" s="342"/>
      <c r="AD12" s="347"/>
      <c r="AE12" s="348"/>
      <c r="AF12" s="342"/>
      <c r="AG12" s="211"/>
      <c r="AH12" s="234"/>
      <c r="AI12" s="235"/>
      <c r="AJ12" s="347"/>
      <c r="AK12" s="348"/>
      <c r="AL12" s="347"/>
      <c r="AM12" s="348"/>
      <c r="AN12" s="212"/>
      <c r="AO12" s="211"/>
      <c r="AP12" s="354"/>
      <c r="AQ12" s="342"/>
      <c r="AR12" s="342"/>
      <c r="AS12" s="211"/>
      <c r="AT12" s="211"/>
      <c r="AU12" s="342"/>
      <c r="AV12" s="342"/>
      <c r="AW12" s="211"/>
      <c r="AX12" s="354"/>
      <c r="AY12" s="238"/>
      <c r="AZ12" s="354"/>
      <c r="BA12" s="347"/>
      <c r="BB12" s="348"/>
      <c r="BC12" s="211"/>
      <c r="BD12" s="211"/>
      <c r="BE12" s="347"/>
      <c r="BF12" s="348"/>
      <c r="BG12" s="342"/>
      <c r="BH12" s="342"/>
      <c r="BI12" s="233"/>
      <c r="BJ12" s="211"/>
      <c r="BK12" s="354"/>
      <c r="BL12" s="354"/>
      <c r="BM12" s="342"/>
      <c r="BN12" s="354"/>
      <c r="BO12" s="342"/>
      <c r="BP12" s="342"/>
      <c r="BQ12" s="342"/>
      <c r="BR12" s="19"/>
      <c r="BS12" s="352"/>
      <c r="BT12" s="16"/>
      <c r="BU12" s="344"/>
      <c r="BV12" s="344"/>
      <c r="BW12" s="2"/>
      <c r="BX12" s="2"/>
      <c r="BY12" s="2"/>
      <c r="BZ12" s="344"/>
      <c r="CA12" s="344"/>
      <c r="CB12" s="344"/>
    </row>
    <row r="13" spans="1:80" ht="12.75" hidden="1" customHeight="1" x14ac:dyDescent="0.2">
      <c r="A13" s="17"/>
      <c r="B13" s="19"/>
      <c r="C13" s="228"/>
      <c r="D13" s="342"/>
      <c r="E13" s="228"/>
      <c r="F13" s="348"/>
      <c r="G13" s="342"/>
      <c r="H13" s="342"/>
      <c r="I13" s="342"/>
      <c r="J13" s="342"/>
      <c r="K13" s="354"/>
      <c r="L13" s="354"/>
      <c r="M13" s="211"/>
      <c r="N13" s="354"/>
      <c r="O13" s="229"/>
      <c r="P13" s="354"/>
      <c r="Q13" s="226"/>
      <c r="R13" s="226"/>
      <c r="S13" s="212"/>
      <c r="T13" s="18"/>
      <c r="U13" s="347"/>
      <c r="V13" s="348"/>
      <c r="W13" s="347"/>
      <c r="X13" s="348"/>
      <c r="Y13" s="347"/>
      <c r="Z13" s="348"/>
      <c r="AA13" s="342"/>
      <c r="AB13" s="211"/>
      <c r="AC13" s="342"/>
      <c r="AD13" s="347"/>
      <c r="AE13" s="348"/>
      <c r="AF13" s="342"/>
      <c r="AG13" s="211"/>
      <c r="AH13" s="234"/>
      <c r="AI13" s="235"/>
      <c r="AJ13" s="347"/>
      <c r="AK13" s="348"/>
      <c r="AL13" s="347"/>
      <c r="AM13" s="348"/>
      <c r="AN13" s="212"/>
      <c r="AO13" s="211"/>
      <c r="AP13" s="354"/>
      <c r="AQ13" s="342"/>
      <c r="AR13" s="342"/>
      <c r="AS13" s="211"/>
      <c r="AT13" s="211"/>
      <c r="AU13" s="342"/>
      <c r="AV13" s="342"/>
      <c r="AW13" s="211"/>
      <c r="AX13" s="354"/>
      <c r="AY13" s="238"/>
      <c r="AZ13" s="354"/>
      <c r="BA13" s="347"/>
      <c r="BB13" s="348"/>
      <c r="BC13" s="211"/>
      <c r="BD13" s="211"/>
      <c r="BE13" s="347"/>
      <c r="BF13" s="348"/>
      <c r="BG13" s="342"/>
      <c r="BH13" s="342"/>
      <c r="BI13" s="233"/>
      <c r="BJ13" s="211"/>
      <c r="BK13" s="354"/>
      <c r="BL13" s="354"/>
      <c r="BM13" s="342"/>
      <c r="BN13" s="354"/>
      <c r="BO13" s="342"/>
      <c r="BP13" s="342"/>
      <c r="BQ13" s="342"/>
      <c r="BR13" s="19"/>
      <c r="BS13" s="352"/>
      <c r="BT13" s="16"/>
      <c r="BU13" s="344"/>
      <c r="BV13" s="344"/>
      <c r="BW13" s="2"/>
      <c r="BX13" s="2"/>
      <c r="BY13" s="2"/>
      <c r="BZ13" s="344"/>
      <c r="CA13" s="344"/>
      <c r="CB13" s="344"/>
    </row>
    <row r="14" spans="1:80" ht="12.75" hidden="1" customHeight="1" x14ac:dyDescent="0.2">
      <c r="A14" s="17"/>
      <c r="B14" s="19"/>
      <c r="C14" s="228"/>
      <c r="D14" s="342"/>
      <c r="E14" s="228"/>
      <c r="F14" s="348"/>
      <c r="G14" s="342"/>
      <c r="H14" s="342"/>
      <c r="I14" s="342"/>
      <c r="J14" s="342"/>
      <c r="K14" s="354"/>
      <c r="L14" s="354"/>
      <c r="M14" s="211"/>
      <c r="N14" s="354"/>
      <c r="O14" s="229"/>
      <c r="P14" s="354"/>
      <c r="Q14" s="226"/>
      <c r="R14" s="226"/>
      <c r="S14" s="212"/>
      <c r="T14" s="18"/>
      <c r="U14" s="347"/>
      <c r="V14" s="348"/>
      <c r="W14" s="347"/>
      <c r="X14" s="348"/>
      <c r="Y14" s="347"/>
      <c r="Z14" s="348"/>
      <c r="AA14" s="342"/>
      <c r="AB14" s="211"/>
      <c r="AC14" s="342"/>
      <c r="AD14" s="347"/>
      <c r="AE14" s="348"/>
      <c r="AF14" s="342"/>
      <c r="AG14" s="211"/>
      <c r="AH14" s="234"/>
      <c r="AI14" s="235"/>
      <c r="AJ14" s="347"/>
      <c r="AK14" s="348"/>
      <c r="AL14" s="347"/>
      <c r="AM14" s="348"/>
      <c r="AN14" s="212"/>
      <c r="AO14" s="211"/>
      <c r="AP14" s="354"/>
      <c r="AQ14" s="342"/>
      <c r="AR14" s="342"/>
      <c r="AS14" s="211"/>
      <c r="AT14" s="211"/>
      <c r="AU14" s="342"/>
      <c r="AV14" s="342"/>
      <c r="AW14" s="211"/>
      <c r="AX14" s="354"/>
      <c r="AY14" s="238"/>
      <c r="AZ14" s="354"/>
      <c r="BA14" s="347"/>
      <c r="BB14" s="348"/>
      <c r="BC14" s="211"/>
      <c r="BD14" s="211"/>
      <c r="BE14" s="347"/>
      <c r="BF14" s="348"/>
      <c r="BG14" s="342"/>
      <c r="BH14" s="342"/>
      <c r="BI14" s="233"/>
      <c r="BJ14" s="211"/>
      <c r="BK14" s="354"/>
      <c r="BL14" s="354"/>
      <c r="BM14" s="342"/>
      <c r="BN14" s="354"/>
      <c r="BO14" s="342"/>
      <c r="BP14" s="342"/>
      <c r="BQ14" s="342"/>
      <c r="BR14" s="19"/>
      <c r="BS14" s="352"/>
      <c r="BT14" s="16"/>
      <c r="BU14" s="344"/>
      <c r="BV14" s="344"/>
      <c r="BW14" s="2"/>
      <c r="BX14" s="2"/>
      <c r="BY14" s="2"/>
      <c r="BZ14" s="344"/>
      <c r="CA14" s="344"/>
      <c r="CB14" s="344"/>
    </row>
    <row r="15" spans="1:80" ht="12.75" hidden="1" customHeight="1" x14ac:dyDescent="0.2">
      <c r="A15" s="17"/>
      <c r="B15" s="19"/>
      <c r="C15" s="228"/>
      <c r="D15" s="342"/>
      <c r="E15" s="228"/>
      <c r="F15" s="350"/>
      <c r="G15" s="342"/>
      <c r="H15" s="342"/>
      <c r="I15" s="342"/>
      <c r="J15" s="342"/>
      <c r="K15" s="355"/>
      <c r="L15" s="355"/>
      <c r="M15" s="211"/>
      <c r="N15" s="355"/>
      <c r="O15" s="230"/>
      <c r="P15" s="355"/>
      <c r="Q15" s="227"/>
      <c r="R15" s="227"/>
      <c r="S15" s="213"/>
      <c r="T15" s="18"/>
      <c r="U15" s="349"/>
      <c r="V15" s="350"/>
      <c r="W15" s="349"/>
      <c r="X15" s="350"/>
      <c r="Y15" s="349"/>
      <c r="Z15" s="350"/>
      <c r="AA15" s="342"/>
      <c r="AB15" s="211"/>
      <c r="AC15" s="342"/>
      <c r="AD15" s="349"/>
      <c r="AE15" s="350"/>
      <c r="AF15" s="342"/>
      <c r="AG15" s="211"/>
      <c r="AH15" s="236"/>
      <c r="AI15" s="237"/>
      <c r="AJ15" s="349"/>
      <c r="AK15" s="350"/>
      <c r="AL15" s="349"/>
      <c r="AM15" s="350"/>
      <c r="AN15" s="213"/>
      <c r="AO15" s="211"/>
      <c r="AP15" s="355"/>
      <c r="AQ15" s="342"/>
      <c r="AR15" s="342"/>
      <c r="AS15" s="211"/>
      <c r="AT15" s="211"/>
      <c r="AU15" s="342"/>
      <c r="AV15" s="342"/>
      <c r="AW15" s="211"/>
      <c r="AX15" s="355"/>
      <c r="AY15" s="232"/>
      <c r="AZ15" s="355"/>
      <c r="BA15" s="349"/>
      <c r="BB15" s="350"/>
      <c r="BC15" s="211"/>
      <c r="BD15" s="211"/>
      <c r="BE15" s="349"/>
      <c r="BF15" s="350"/>
      <c r="BG15" s="342"/>
      <c r="BH15" s="342"/>
      <c r="BI15" s="233"/>
      <c r="BJ15" s="211"/>
      <c r="BK15" s="355"/>
      <c r="BL15" s="355"/>
      <c r="BM15" s="342"/>
      <c r="BN15" s="355"/>
      <c r="BO15" s="342"/>
      <c r="BP15" s="342"/>
      <c r="BQ15" s="342"/>
      <c r="BR15" s="19"/>
      <c r="BS15" s="343"/>
      <c r="BT15" s="15"/>
      <c r="BU15" s="344"/>
      <c r="BV15" s="344"/>
      <c r="BW15" s="2"/>
      <c r="BX15" s="2"/>
      <c r="BY15" s="2"/>
      <c r="BZ15" s="344"/>
      <c r="CA15" s="344"/>
      <c r="CB15" s="344"/>
    </row>
    <row r="16" spans="1:80" s="25" customFormat="1" ht="11.45" customHeight="1" x14ac:dyDescent="0.2">
      <c r="A16" s="4">
        <v>1</v>
      </c>
      <c r="B16" s="11"/>
      <c r="C16" s="11"/>
      <c r="D16" s="11"/>
      <c r="E16" s="11"/>
      <c r="F16" s="11"/>
      <c r="G16" s="11"/>
      <c r="H16" s="11"/>
      <c r="I16" s="11"/>
      <c r="J16" s="11"/>
      <c r="K16" s="11">
        <v>17</v>
      </c>
      <c r="L16" s="11"/>
      <c r="M16" s="11"/>
      <c r="N16" s="11"/>
      <c r="O16" s="11"/>
      <c r="P16" s="11"/>
      <c r="Q16" s="367"/>
      <c r="R16" s="368"/>
      <c r="S16" s="367" t="s">
        <v>297</v>
      </c>
      <c r="T16" s="368"/>
      <c r="U16" s="371"/>
      <c r="V16" s="372"/>
      <c r="W16" s="377"/>
      <c r="X16" s="378"/>
      <c r="Y16" s="379"/>
      <c r="Z16" s="380"/>
      <c r="AA16" s="60"/>
      <c r="AB16" s="60"/>
      <c r="AC16" s="60"/>
      <c r="AD16" s="379">
        <v>22</v>
      </c>
      <c r="AE16" s="380"/>
      <c r="AF16" s="11"/>
      <c r="AG16" s="11"/>
      <c r="AH16" s="373"/>
      <c r="AI16" s="374"/>
      <c r="AJ16" s="373"/>
      <c r="AK16" s="374"/>
      <c r="AL16" s="385"/>
      <c r="AM16" s="386"/>
      <c r="AN16" s="373"/>
      <c r="AO16" s="374"/>
      <c r="AP16" s="11"/>
      <c r="AQ16" s="11"/>
      <c r="AR16" s="11"/>
      <c r="AS16" s="63"/>
      <c r="AT16" s="11"/>
      <c r="AU16" s="11"/>
      <c r="AV16" s="11"/>
      <c r="AW16" s="164"/>
      <c r="AX16" s="60"/>
      <c r="AY16" s="60"/>
      <c r="AZ16" s="330" t="s">
        <v>297</v>
      </c>
      <c r="BA16" s="383"/>
      <c r="BB16" s="384"/>
      <c r="BC16" s="383"/>
      <c r="BD16" s="384"/>
      <c r="BE16" s="377"/>
      <c r="BF16" s="378"/>
      <c r="BG16" s="64"/>
      <c r="BH16" s="64"/>
      <c r="BI16" s="64"/>
      <c r="BJ16" s="64"/>
      <c r="BK16" s="64"/>
      <c r="BL16" s="64"/>
      <c r="BM16" s="64"/>
      <c r="BN16" s="64"/>
      <c r="BO16" s="3">
        <v>1</v>
      </c>
      <c r="BP16" s="42">
        <f>K16+AD16</f>
        <v>39</v>
      </c>
      <c r="BQ16" s="4"/>
      <c r="BR16" s="4">
        <v>2</v>
      </c>
      <c r="BS16" s="4"/>
      <c r="BT16" s="4"/>
      <c r="BU16" s="4"/>
      <c r="BV16" s="4"/>
      <c r="BW16" s="4"/>
      <c r="BX16" s="4"/>
      <c r="BY16" s="4"/>
      <c r="BZ16" s="4"/>
      <c r="CA16" s="26">
        <v>11</v>
      </c>
      <c r="CB16" s="26">
        <f>SUM(BP16:CA16)</f>
        <v>52</v>
      </c>
    </row>
    <row r="17" spans="1:80" s="25" customFormat="1" ht="11.45" customHeight="1" x14ac:dyDescent="0.2">
      <c r="A17" s="4">
        <v>2</v>
      </c>
      <c r="B17" s="11"/>
      <c r="C17" s="11"/>
      <c r="D17" s="11"/>
      <c r="E17" s="11"/>
      <c r="F17" s="11"/>
      <c r="G17" s="11"/>
      <c r="H17" s="11"/>
      <c r="I17" s="11"/>
      <c r="J17" s="11"/>
      <c r="K17" s="11">
        <v>16</v>
      </c>
      <c r="L17" s="11"/>
      <c r="M17" s="11"/>
      <c r="N17" s="11"/>
      <c r="O17" s="11"/>
      <c r="P17" s="11"/>
      <c r="Q17" s="373" t="s">
        <v>297</v>
      </c>
      <c r="R17" s="374"/>
      <c r="S17" s="375"/>
      <c r="T17" s="376"/>
      <c r="U17" s="371"/>
      <c r="V17" s="372"/>
      <c r="W17" s="377"/>
      <c r="X17" s="378"/>
      <c r="Y17" s="379"/>
      <c r="Z17" s="380"/>
      <c r="AA17" s="60"/>
      <c r="AB17" s="60"/>
      <c r="AC17" s="60"/>
      <c r="AD17" s="379">
        <v>19</v>
      </c>
      <c r="AE17" s="380"/>
      <c r="AF17" s="11"/>
      <c r="AG17" s="11"/>
      <c r="AH17" s="373"/>
      <c r="AI17" s="374"/>
      <c r="AJ17" s="373"/>
      <c r="AK17" s="374"/>
      <c r="AL17" s="385"/>
      <c r="AM17" s="386"/>
      <c r="AN17" s="373"/>
      <c r="AO17" s="374"/>
      <c r="AP17" s="11"/>
      <c r="AQ17" s="11"/>
      <c r="AR17" s="11"/>
      <c r="AS17" s="63"/>
      <c r="AT17" s="11"/>
      <c r="AU17" s="11"/>
      <c r="AV17" s="11"/>
      <c r="AW17" s="201"/>
      <c r="AX17" s="62" t="s">
        <v>166</v>
      </c>
      <c r="AY17" s="62" t="s">
        <v>59</v>
      </c>
      <c r="AZ17" s="62" t="s">
        <v>59</v>
      </c>
      <c r="BA17" s="387" t="s">
        <v>59</v>
      </c>
      <c r="BB17" s="388"/>
      <c r="BC17" s="389"/>
      <c r="BD17" s="390"/>
      <c r="BE17" s="377"/>
      <c r="BF17" s="378"/>
      <c r="BG17" s="64"/>
      <c r="BH17" s="64"/>
      <c r="BI17" s="64"/>
      <c r="BJ17" s="64"/>
      <c r="BK17" s="64"/>
      <c r="BL17" s="64"/>
      <c r="BM17" s="64"/>
      <c r="BN17" s="64"/>
      <c r="BO17" s="3">
        <v>2</v>
      </c>
      <c r="BP17" s="42">
        <f>K17+AD17</f>
        <v>35</v>
      </c>
      <c r="BQ17" s="4"/>
      <c r="BR17" s="4">
        <v>2</v>
      </c>
      <c r="BS17" s="4"/>
      <c r="BT17" s="4">
        <v>1</v>
      </c>
      <c r="BU17" s="4">
        <v>3</v>
      </c>
      <c r="BV17" s="4"/>
      <c r="BW17" s="4"/>
      <c r="BX17" s="4"/>
      <c r="BY17" s="4"/>
      <c r="BZ17" s="4"/>
      <c r="CA17" s="26">
        <v>11</v>
      </c>
      <c r="CB17" s="26">
        <f>SUM(BP17:CA17)</f>
        <v>52</v>
      </c>
    </row>
    <row r="18" spans="1:80" ht="12.6" customHeight="1" x14ac:dyDescent="0.2">
      <c r="A18" s="4">
        <v>3</v>
      </c>
      <c r="B18" s="61"/>
      <c r="C18" s="61"/>
      <c r="D18" s="61"/>
      <c r="E18" s="61"/>
      <c r="F18" s="61"/>
      <c r="G18" s="61"/>
      <c r="H18" s="61"/>
      <c r="I18" s="61"/>
      <c r="J18" s="61"/>
      <c r="K18" s="61"/>
      <c r="L18" s="61"/>
      <c r="M18" s="61"/>
      <c r="N18" s="61"/>
      <c r="O18" s="61"/>
      <c r="P18" s="61"/>
      <c r="Q18" s="369" t="s">
        <v>166</v>
      </c>
      <c r="R18" s="370"/>
      <c r="S18" s="369" t="s">
        <v>166</v>
      </c>
      <c r="T18" s="370"/>
      <c r="U18" s="67"/>
      <c r="V18" s="68"/>
      <c r="W18" s="377"/>
      <c r="X18" s="378"/>
      <c r="Y18" s="202"/>
      <c r="Z18" s="168"/>
      <c r="AA18" s="3"/>
      <c r="AB18" s="3"/>
      <c r="AC18" s="3"/>
      <c r="AD18" s="373">
        <v>24</v>
      </c>
      <c r="AE18" s="374"/>
      <c r="AF18" s="3"/>
      <c r="AG18" s="3"/>
      <c r="AH18" s="373"/>
      <c r="AI18" s="374"/>
      <c r="AJ18" s="379" t="s">
        <v>297</v>
      </c>
      <c r="AK18" s="380"/>
      <c r="AL18" s="369" t="s">
        <v>59</v>
      </c>
      <c r="AM18" s="370"/>
      <c r="AN18" s="369" t="s">
        <v>59</v>
      </c>
      <c r="AO18" s="370"/>
      <c r="AP18" s="77" t="s">
        <v>59</v>
      </c>
      <c r="AQ18" s="69" t="s">
        <v>59</v>
      </c>
      <c r="AR18" s="203"/>
      <c r="AS18" s="29" t="s">
        <v>47</v>
      </c>
      <c r="AT18" s="29" t="s">
        <v>47</v>
      </c>
      <c r="AU18" s="69" t="s">
        <v>47</v>
      </c>
      <c r="AV18" s="69" t="s">
        <v>47</v>
      </c>
      <c r="AW18" s="30"/>
      <c r="AX18" s="30"/>
      <c r="AY18" s="30"/>
      <c r="AZ18" s="30"/>
      <c r="BA18" s="381"/>
      <c r="BB18" s="382"/>
      <c r="BC18" s="381"/>
      <c r="BD18" s="382"/>
      <c r="BE18" s="373"/>
      <c r="BF18" s="374"/>
      <c r="BG18" s="3"/>
      <c r="BH18" s="3"/>
      <c r="BI18" s="3"/>
      <c r="BJ18" s="3"/>
      <c r="BK18" s="3"/>
      <c r="BL18" s="3"/>
      <c r="BM18" s="3"/>
      <c r="BN18" s="3"/>
      <c r="BO18" s="3">
        <v>3</v>
      </c>
      <c r="BP18" s="42">
        <f>K18+AD18</f>
        <v>24</v>
      </c>
      <c r="BQ18" s="5"/>
      <c r="BR18" s="4">
        <v>1</v>
      </c>
      <c r="BS18" s="4"/>
      <c r="BT18" s="4">
        <v>2</v>
      </c>
      <c r="BU18" s="4">
        <v>4</v>
      </c>
      <c r="BV18" s="4">
        <v>4</v>
      </c>
      <c r="BW18" s="4"/>
      <c r="BX18" s="4"/>
      <c r="BY18" s="4">
        <v>2</v>
      </c>
      <c r="BZ18" s="4">
        <v>4</v>
      </c>
      <c r="CA18" s="26">
        <v>2</v>
      </c>
      <c r="CB18" s="26">
        <f>SUM(BP18:CA18)</f>
        <v>43</v>
      </c>
    </row>
    <row r="19" spans="1:80" ht="10.15" customHeight="1" x14ac:dyDescent="0.2">
      <c r="A19" s="18"/>
      <c r="B19" s="18"/>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18"/>
      <c r="BP19" s="70">
        <f>SUM(BP16:BP18)</f>
        <v>98</v>
      </c>
      <c r="BQ19" s="70"/>
      <c r="BR19" s="70">
        <f t="shared" ref="BR19:CA19" si="0">SUM(BR16:BR18)</f>
        <v>5</v>
      </c>
      <c r="BS19" s="70">
        <f t="shared" si="0"/>
        <v>0</v>
      </c>
      <c r="BT19" s="70">
        <f t="shared" si="0"/>
        <v>3</v>
      </c>
      <c r="BU19" s="70">
        <f t="shared" si="0"/>
        <v>7</v>
      </c>
      <c r="BV19" s="70">
        <f t="shared" si="0"/>
        <v>4</v>
      </c>
      <c r="BW19" s="70"/>
      <c r="BX19" s="70">
        <f t="shared" si="0"/>
        <v>0</v>
      </c>
      <c r="BY19" s="70">
        <f t="shared" si="0"/>
        <v>2</v>
      </c>
      <c r="BZ19" s="70">
        <f t="shared" si="0"/>
        <v>4</v>
      </c>
      <c r="CA19" s="70">
        <f t="shared" si="0"/>
        <v>24</v>
      </c>
      <c r="CB19" s="70">
        <f>CB16+CB17+CB18</f>
        <v>147</v>
      </c>
    </row>
    <row r="20" spans="1:80" ht="9" customHeight="1" x14ac:dyDescent="0.2">
      <c r="A20" s="18"/>
      <c r="B20" s="21"/>
      <c r="C20" s="22"/>
      <c r="D20" s="22" t="s">
        <v>48</v>
      </c>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18"/>
      <c r="BP20" s="18"/>
      <c r="BQ20" s="18"/>
      <c r="BR20" s="18"/>
      <c r="BS20" s="18"/>
      <c r="BT20" s="18"/>
      <c r="BU20" s="18"/>
      <c r="BV20" s="18"/>
      <c r="BW20" s="18"/>
      <c r="BX20" s="18"/>
      <c r="BY20" s="18"/>
      <c r="BZ20" s="18"/>
      <c r="CA20" s="18"/>
      <c r="CB20" s="18"/>
    </row>
    <row r="21" spans="1:80" ht="9" customHeight="1" x14ac:dyDescent="0.2">
      <c r="A21" s="23"/>
      <c r="B21" s="24" t="s">
        <v>49</v>
      </c>
      <c r="C21" s="22"/>
      <c r="D21" s="22"/>
      <c r="E21" s="18"/>
      <c r="F21" s="18"/>
      <c r="G21" s="22"/>
      <c r="H21" s="22"/>
      <c r="I21" s="22"/>
      <c r="J21" s="22"/>
      <c r="K21" s="22"/>
      <c r="L21" s="27"/>
      <c r="M21" s="24" t="s">
        <v>50</v>
      </c>
      <c r="N21" s="22"/>
      <c r="O21" s="22"/>
      <c r="P21" s="22"/>
      <c r="Q21" s="22"/>
      <c r="R21" s="22"/>
      <c r="S21" s="22"/>
      <c r="T21" s="22"/>
      <c r="U21" s="18"/>
      <c r="V21" s="18"/>
      <c r="W21" s="18"/>
      <c r="X21" s="18"/>
      <c r="Y21" s="22"/>
      <c r="Z21" s="22"/>
      <c r="AA21" s="22"/>
      <c r="AB21" s="22"/>
      <c r="AC21" s="18"/>
      <c r="AD21" s="32" t="s">
        <v>47</v>
      </c>
      <c r="AE21" s="39"/>
      <c r="AF21" s="24" t="s">
        <v>311</v>
      </c>
      <c r="AG21" s="22"/>
      <c r="AH21" s="22"/>
      <c r="AI21" s="22"/>
      <c r="AJ21" s="22"/>
      <c r="AK21" s="20"/>
      <c r="AL21" s="20"/>
      <c r="AM21" s="20"/>
      <c r="AN21" s="20"/>
      <c r="AO21" s="20"/>
      <c r="AP21" s="20"/>
      <c r="AQ21" s="20"/>
      <c r="AR21" s="18"/>
      <c r="AS21" s="18"/>
      <c r="AT21" s="31"/>
      <c r="AU21" s="24" t="s">
        <v>167</v>
      </c>
      <c r="AV21" s="18"/>
      <c r="AW21" s="20"/>
      <c r="AX21" s="20"/>
      <c r="AY21" s="18"/>
      <c r="AZ21" s="18"/>
      <c r="BA21" s="20"/>
      <c r="BB21" s="20"/>
      <c r="BC21" s="20"/>
      <c r="BD21" s="20"/>
      <c r="BE21" s="20"/>
      <c r="BF21" s="20"/>
      <c r="BG21" s="18"/>
      <c r="BH21" s="18"/>
      <c r="BI21" s="20"/>
      <c r="BJ21" s="20"/>
      <c r="BK21" s="28"/>
      <c r="BL21" s="24" t="s">
        <v>168</v>
      </c>
      <c r="BM21" s="20"/>
      <c r="BN21" s="20"/>
      <c r="BO21" s="18"/>
      <c r="BP21" s="18"/>
      <c r="BQ21" s="18"/>
      <c r="BR21" s="18"/>
      <c r="BS21" s="18"/>
      <c r="BT21" s="18"/>
      <c r="BU21" s="18"/>
      <c r="BV21" s="18"/>
      <c r="BW21" s="18"/>
      <c r="BX21" s="18"/>
      <c r="BY21" s="65"/>
      <c r="BZ21" s="24" t="s">
        <v>51</v>
      </c>
      <c r="CA21" s="18"/>
      <c r="CB21" s="18"/>
    </row>
    <row r="22" spans="1:80" ht="4.5" customHeight="1" x14ac:dyDescent="0.2">
      <c r="A22" s="18"/>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18"/>
      <c r="BP22" s="18"/>
      <c r="BQ22" s="18"/>
      <c r="BR22" s="18"/>
      <c r="BS22" s="18"/>
      <c r="BT22" s="18"/>
      <c r="BU22" s="18"/>
      <c r="BV22" s="18"/>
      <c r="BW22" s="18"/>
      <c r="BX22" s="18"/>
      <c r="BY22" s="18"/>
      <c r="BZ22" s="18"/>
      <c r="CA22" s="18"/>
      <c r="CB22" s="18"/>
    </row>
    <row r="23" spans="1:80" ht="9" customHeight="1" x14ac:dyDescent="0.2">
      <c r="A23" s="40"/>
      <c r="B23" s="24"/>
      <c r="C23" s="18"/>
      <c r="D23" s="18"/>
      <c r="E23" s="18"/>
      <c r="F23" s="18"/>
      <c r="G23" s="18"/>
      <c r="H23" s="18"/>
      <c r="I23" s="18"/>
      <c r="J23" s="18"/>
      <c r="K23" s="18"/>
      <c r="L23" s="33" t="s">
        <v>166</v>
      </c>
      <c r="M23" s="24" t="s">
        <v>184</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32" t="s">
        <v>59</v>
      </c>
      <c r="AU23" s="24" t="s">
        <v>310</v>
      </c>
      <c r="AV23" s="18"/>
      <c r="AW23" s="18"/>
      <c r="AX23" s="18"/>
      <c r="AY23" s="18"/>
      <c r="AZ23" s="18"/>
      <c r="BA23" s="18"/>
      <c r="BB23" s="18"/>
      <c r="BC23" s="18"/>
      <c r="BD23" s="18"/>
      <c r="BE23" s="18"/>
      <c r="BF23" s="18"/>
      <c r="BG23" s="18"/>
      <c r="BH23" s="18"/>
      <c r="BI23" s="18"/>
      <c r="BJ23" s="18"/>
      <c r="BK23" s="73"/>
      <c r="BL23" s="74"/>
      <c r="BM23" s="75"/>
      <c r="BN23" s="75"/>
      <c r="BO23" s="75"/>
      <c r="BP23" s="75"/>
      <c r="BQ23" s="76"/>
      <c r="BR23" s="71"/>
      <c r="BS23" s="72"/>
      <c r="BT23" s="72"/>
      <c r="BU23" s="72"/>
      <c r="BV23" s="72"/>
      <c r="BW23" s="72"/>
      <c r="BX23" s="72"/>
      <c r="BY23" s="18"/>
      <c r="BZ23" s="18"/>
      <c r="CA23" s="18"/>
      <c r="CB23" s="18"/>
    </row>
    <row r="24" spans="1:80" ht="12" customHeight="1" x14ac:dyDescent="0.2">
      <c r="BG24" s="12"/>
      <c r="BH24" s="12"/>
    </row>
    <row r="25" spans="1:80" ht="11.25" customHeight="1" x14ac:dyDescent="0.2">
      <c r="L25" s="295" t="s">
        <v>297</v>
      </c>
      <c r="M25" s="18" t="s">
        <v>309</v>
      </c>
      <c r="N25" s="18"/>
      <c r="O25" s="18"/>
      <c r="P25" s="18"/>
      <c r="Q25" s="18"/>
      <c r="R25" s="18"/>
      <c r="S25" s="18"/>
      <c r="T25" s="18"/>
      <c r="U25" s="18"/>
    </row>
    <row r="26" spans="1:80" x14ac:dyDescent="0.2">
      <c r="X26" s="159"/>
      <c r="AJ26" s="341"/>
      <c r="AK26" s="341"/>
    </row>
    <row r="27" spans="1:80" x14ac:dyDescent="0.2">
      <c r="AJ27" s="341"/>
      <c r="AK27" s="341"/>
      <c r="BH27" s="66"/>
      <c r="BI27" s="66"/>
    </row>
  </sheetData>
  <mergeCells count="120">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W18:X18"/>
    <mergeCell ref="BE18:BF18"/>
    <mergeCell ref="BC18:BD18"/>
    <mergeCell ref="BA18:BB18"/>
    <mergeCell ref="AD18:AE18"/>
    <mergeCell ref="BC16:BD16"/>
    <mergeCell ref="BA16:BB16"/>
    <mergeCell ref="AL16:AM16"/>
    <mergeCell ref="BE16:BF16"/>
    <mergeCell ref="AN17:AO17"/>
    <mergeCell ref="BA17:BB17"/>
    <mergeCell ref="BC17:BD17"/>
    <mergeCell ref="BE17:BF17"/>
    <mergeCell ref="AL18:AM18"/>
    <mergeCell ref="AN16:AO16"/>
    <mergeCell ref="AJ18:AK18"/>
    <mergeCell ref="AL17:AM17"/>
    <mergeCell ref="AD17:AE17"/>
    <mergeCell ref="AH17:AI17"/>
    <mergeCell ref="AJ17:AK17"/>
    <mergeCell ref="AD16:AE16"/>
    <mergeCell ref="AH16:AI16"/>
    <mergeCell ref="AJ16:AK16"/>
    <mergeCell ref="AH18:AI18"/>
    <mergeCell ref="BG6:BI7"/>
    <mergeCell ref="AG6:AG9"/>
    <mergeCell ref="AC6:AF7"/>
    <mergeCell ref="AH6:AO7"/>
    <mergeCell ref="AH8:AI9"/>
    <mergeCell ref="AY6:BD7"/>
    <mergeCell ref="AY8:AY9"/>
    <mergeCell ref="Q16:R16"/>
    <mergeCell ref="AN18:AO18"/>
    <mergeCell ref="S16:T16"/>
    <mergeCell ref="S18:T18"/>
    <mergeCell ref="U16:V16"/>
    <mergeCell ref="AS8:AS9"/>
    <mergeCell ref="S8:T9"/>
    <mergeCell ref="U6:V15"/>
    <mergeCell ref="O6:T7"/>
    <mergeCell ref="Q17:R17"/>
    <mergeCell ref="Q18:R18"/>
    <mergeCell ref="S17:T17"/>
    <mergeCell ref="U17:V17"/>
    <mergeCell ref="W17:X17"/>
    <mergeCell ref="Y17:Z17"/>
    <mergeCell ref="W16:X16"/>
    <mergeCell ref="Y16:Z16"/>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s>
  <phoneticPr fontId="0" type="noConversion"/>
  <printOptions horizontalCentered="1"/>
  <pageMargins left="0.19685039370078741" right="0.27559055118110237" top="0.27559055118110237" bottom="0.39370078740157483"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1"/>
  <sheetViews>
    <sheetView view="pageBreakPreview" zoomScale="130" zoomScaleNormal="150" zoomScaleSheetLayoutView="130" workbookViewId="0">
      <pane ySplit="8" topLeftCell="A69" activePane="bottomLeft" state="frozen"/>
      <selection pane="bottomLeft" activeCell="M85" sqref="M85"/>
    </sheetView>
  </sheetViews>
  <sheetFormatPr defaultRowHeight="12.75" x14ac:dyDescent="0.2"/>
  <cols>
    <col min="2" max="2" width="51.7109375" customWidth="1"/>
    <col min="3" max="3" width="11.42578125" customWidth="1"/>
    <col min="4" max="4" width="5.85546875" customWidth="1"/>
    <col min="5" max="6" width="5.140625" customWidth="1"/>
    <col min="7" max="7" width="4.42578125" hidden="1" customWidth="1"/>
    <col min="8" max="8" width="7.28515625" customWidth="1"/>
    <col min="9" max="9" width="6.28515625" customWidth="1"/>
    <col min="10" max="10" width="7.28515625" customWidth="1"/>
    <col min="11" max="11" width="7.140625" customWidth="1"/>
    <col min="12" max="12" width="7.28515625" customWidth="1"/>
    <col min="13" max="13" width="6.42578125" customWidth="1"/>
    <col min="14" max="14" width="7.28515625" customWidth="1"/>
    <col min="15" max="15" width="6.42578125" customWidth="1"/>
    <col min="16" max="16" width="5.140625" customWidth="1"/>
    <col min="17" max="17" width="4.85546875" customWidth="1"/>
    <col min="18" max="18" width="6" customWidth="1"/>
  </cols>
  <sheetData>
    <row r="1" spans="1:23" ht="16.5" customHeight="1" x14ac:dyDescent="0.25">
      <c r="A1" s="431" t="s">
        <v>259</v>
      </c>
      <c r="B1" s="432"/>
      <c r="C1" s="432"/>
      <c r="D1" s="432"/>
      <c r="E1" s="432"/>
      <c r="F1" s="432"/>
      <c r="G1" s="432"/>
      <c r="H1" s="432"/>
      <c r="I1" s="432"/>
      <c r="J1" s="433"/>
      <c r="K1" s="433"/>
      <c r="L1" s="433"/>
      <c r="M1" s="433"/>
      <c r="N1" s="82"/>
      <c r="R1" s="159"/>
      <c r="S1" s="159"/>
      <c r="T1" s="159"/>
      <c r="U1" s="159"/>
      <c r="V1" s="159"/>
      <c r="W1" s="159"/>
    </row>
    <row r="2" spans="1:23" s="6" customFormat="1" ht="10.9" customHeight="1" x14ac:dyDescent="0.2">
      <c r="A2" s="434" t="s">
        <v>33</v>
      </c>
      <c r="B2" s="437" t="s">
        <v>101</v>
      </c>
      <c r="C2" s="440" t="s">
        <v>102</v>
      </c>
      <c r="D2" s="423" t="s">
        <v>185</v>
      </c>
      <c r="E2" s="424"/>
      <c r="F2" s="424"/>
      <c r="G2" s="424"/>
      <c r="H2" s="424"/>
      <c r="I2" s="424"/>
      <c r="J2" s="423" t="s">
        <v>187</v>
      </c>
      <c r="K2" s="424"/>
      <c r="L2" s="424"/>
      <c r="M2" s="424"/>
      <c r="N2" s="424"/>
      <c r="O2" s="425"/>
      <c r="P2" s="8"/>
      <c r="S2" s="156"/>
      <c r="T2" s="156"/>
      <c r="U2" s="156"/>
      <c r="V2" s="156"/>
      <c r="W2" s="81"/>
    </row>
    <row r="3" spans="1:23" s="6" customFormat="1" ht="10.15" customHeight="1" x14ac:dyDescent="0.2">
      <c r="A3" s="435"/>
      <c r="B3" s="438"/>
      <c r="C3" s="441"/>
      <c r="D3" s="440" t="s">
        <v>103</v>
      </c>
      <c r="E3" s="446" t="s">
        <v>186</v>
      </c>
      <c r="F3" s="429" t="s">
        <v>104</v>
      </c>
      <c r="G3" s="430"/>
      <c r="H3" s="430"/>
      <c r="I3" s="430"/>
      <c r="J3" s="426"/>
      <c r="K3" s="427"/>
      <c r="L3" s="427"/>
      <c r="M3" s="427"/>
      <c r="N3" s="427"/>
      <c r="O3" s="428"/>
      <c r="P3" s="292"/>
      <c r="S3" s="156"/>
      <c r="T3" s="156"/>
      <c r="U3" s="156"/>
      <c r="V3" s="156"/>
      <c r="W3" s="81"/>
    </row>
    <row r="4" spans="1:23" s="6" customFormat="1" ht="9" customHeight="1" x14ac:dyDescent="0.2">
      <c r="A4" s="435"/>
      <c r="B4" s="438"/>
      <c r="C4" s="441"/>
      <c r="D4" s="441"/>
      <c r="E4" s="447"/>
      <c r="F4" s="440" t="s">
        <v>105</v>
      </c>
      <c r="G4" s="449"/>
      <c r="H4" s="449"/>
      <c r="I4" s="450"/>
      <c r="J4" s="421" t="s">
        <v>106</v>
      </c>
      <c r="K4" s="422"/>
      <c r="L4" s="421" t="s">
        <v>200</v>
      </c>
      <c r="M4" s="422"/>
      <c r="N4" s="132" t="s">
        <v>201</v>
      </c>
      <c r="O4" s="133"/>
      <c r="P4" s="292"/>
    </row>
    <row r="5" spans="1:23" s="6" customFormat="1" ht="12" customHeight="1" x14ac:dyDescent="0.2">
      <c r="A5" s="435"/>
      <c r="B5" s="438"/>
      <c r="C5" s="441"/>
      <c r="D5" s="441"/>
      <c r="E5" s="447"/>
      <c r="F5" s="441"/>
      <c r="G5" s="451" t="s">
        <v>108</v>
      </c>
      <c r="H5" s="446" t="s">
        <v>188</v>
      </c>
      <c r="I5" s="443" t="s">
        <v>109</v>
      </c>
      <c r="J5" s="48" t="s">
        <v>110</v>
      </c>
      <c r="K5" s="48" t="s">
        <v>111</v>
      </c>
      <c r="L5" s="48" t="s">
        <v>112</v>
      </c>
      <c r="M5" s="48" t="s">
        <v>113</v>
      </c>
      <c r="N5" s="307" t="s">
        <v>298</v>
      </c>
      <c r="O5" s="35" t="s">
        <v>299</v>
      </c>
      <c r="P5" s="292"/>
    </row>
    <row r="6" spans="1:23" s="6" customFormat="1" ht="9.75" customHeight="1" x14ac:dyDescent="0.2">
      <c r="A6" s="435"/>
      <c r="B6" s="438"/>
      <c r="C6" s="441"/>
      <c r="D6" s="441"/>
      <c r="E6" s="447"/>
      <c r="F6" s="441"/>
      <c r="G6" s="452"/>
      <c r="H6" s="447"/>
      <c r="I6" s="444"/>
      <c r="J6" s="83" t="s">
        <v>114</v>
      </c>
      <c r="K6" s="83" t="s">
        <v>115</v>
      </c>
      <c r="L6" s="83" t="s">
        <v>114</v>
      </c>
      <c r="M6" s="83" t="s">
        <v>115</v>
      </c>
      <c r="N6" s="83" t="s">
        <v>114</v>
      </c>
      <c r="O6" s="84" t="s">
        <v>114</v>
      </c>
      <c r="P6" s="292"/>
    </row>
    <row r="7" spans="1:23" s="6" customFormat="1" ht="21.6" customHeight="1" x14ac:dyDescent="0.2">
      <c r="A7" s="436"/>
      <c r="B7" s="439"/>
      <c r="C7" s="442"/>
      <c r="D7" s="442"/>
      <c r="E7" s="448"/>
      <c r="F7" s="442"/>
      <c r="G7" s="453"/>
      <c r="H7" s="448"/>
      <c r="I7" s="445"/>
      <c r="J7" s="85">
        <v>17</v>
      </c>
      <c r="K7" s="85">
        <v>22</v>
      </c>
      <c r="L7" s="85">
        <v>16</v>
      </c>
      <c r="M7" s="85">
        <v>19</v>
      </c>
      <c r="N7" s="85">
        <v>24</v>
      </c>
      <c r="O7" s="50"/>
      <c r="P7" s="9"/>
    </row>
    <row r="8" spans="1:23" s="10" customFormat="1" ht="9.75" customHeight="1" x14ac:dyDescent="0.2">
      <c r="A8" s="5">
        <v>1</v>
      </c>
      <c r="B8" s="13">
        <v>2</v>
      </c>
      <c r="C8" s="13">
        <v>3</v>
      </c>
      <c r="D8" s="13">
        <v>4</v>
      </c>
      <c r="E8" s="13">
        <v>5</v>
      </c>
      <c r="F8" s="13">
        <v>6</v>
      </c>
      <c r="G8" s="13">
        <v>7</v>
      </c>
      <c r="H8" s="13">
        <v>8</v>
      </c>
      <c r="I8" s="14" t="s">
        <v>116</v>
      </c>
      <c r="J8" s="86">
        <v>10</v>
      </c>
      <c r="K8" s="86">
        <v>11</v>
      </c>
      <c r="L8" s="86">
        <v>10</v>
      </c>
      <c r="M8" s="86">
        <v>11</v>
      </c>
      <c r="N8" s="86">
        <v>12</v>
      </c>
      <c r="O8" s="87">
        <v>13</v>
      </c>
      <c r="P8" s="293"/>
    </row>
    <row r="9" spans="1:23" s="10" customFormat="1" ht="9.75" customHeight="1" x14ac:dyDescent="0.2">
      <c r="A9" s="134" t="s">
        <v>196</v>
      </c>
      <c r="B9" s="135" t="s">
        <v>197</v>
      </c>
      <c r="C9" s="136" t="s">
        <v>287</v>
      </c>
      <c r="D9" s="209">
        <f>D10+D22+D27</f>
        <v>2106</v>
      </c>
      <c r="E9" s="209">
        <f>E10+E22+E27</f>
        <v>702</v>
      </c>
      <c r="F9" s="137">
        <f>F10+F22+F27</f>
        <v>1404</v>
      </c>
      <c r="G9" s="137" t="e">
        <f>G10+G22</f>
        <v>#REF!</v>
      </c>
      <c r="H9" s="137">
        <f>H10+H22+H27</f>
        <v>708</v>
      </c>
      <c r="I9" s="138"/>
      <c r="J9" s="137">
        <f>J10+J22+J27</f>
        <v>534</v>
      </c>
      <c r="K9" s="137">
        <f>K10+K22+K27</f>
        <v>784</v>
      </c>
      <c r="L9" s="138"/>
      <c r="M9" s="138"/>
      <c r="N9" s="138"/>
      <c r="O9" s="138"/>
      <c r="P9" s="138"/>
      <c r="Q9" s="158"/>
    </row>
    <row r="10" spans="1:23" s="10" customFormat="1" ht="9.75" customHeight="1" x14ac:dyDescent="0.2">
      <c r="A10" s="205" t="s">
        <v>224</v>
      </c>
      <c r="B10" s="206" t="s">
        <v>225</v>
      </c>
      <c r="C10" s="143" t="s">
        <v>313</v>
      </c>
      <c r="D10" s="144">
        <f>SUM(D11:D21)</f>
        <v>1316</v>
      </c>
      <c r="E10" s="144">
        <f>SUM(E11:E21)</f>
        <v>439</v>
      </c>
      <c r="F10" s="145">
        <f>SUM(F11:F21)</f>
        <v>877</v>
      </c>
      <c r="G10" s="145" t="e">
        <f>L10+#REF!</f>
        <v>#REF!</v>
      </c>
      <c r="H10" s="145">
        <f>SUM(H11:H21)</f>
        <v>435</v>
      </c>
      <c r="I10" s="145"/>
      <c r="J10" s="146">
        <f>J11+J13+J14+J15+J16+J17+J19+J20+J21</f>
        <v>260</v>
      </c>
      <c r="K10" s="146">
        <f>SUM(K11:K21)</f>
        <v>531</v>
      </c>
      <c r="L10" s="139"/>
      <c r="M10" s="139"/>
      <c r="N10" s="139"/>
      <c r="O10" s="140"/>
      <c r="P10" s="140"/>
      <c r="Q10" s="158"/>
    </row>
    <row r="11" spans="1:23" s="10" customFormat="1" ht="9.75" customHeight="1" x14ac:dyDescent="0.2">
      <c r="A11" s="147" t="s">
        <v>226</v>
      </c>
      <c r="B11" s="148" t="s">
        <v>339</v>
      </c>
      <c r="C11" s="287" t="s">
        <v>227</v>
      </c>
      <c r="D11" s="150">
        <v>117</v>
      </c>
      <c r="E11" s="150">
        <v>39</v>
      </c>
      <c r="F11" s="151">
        <v>78</v>
      </c>
      <c r="G11" s="151"/>
      <c r="H11" s="151">
        <v>43</v>
      </c>
      <c r="I11" s="152"/>
      <c r="J11" s="153">
        <v>34</v>
      </c>
      <c r="K11" s="153">
        <v>44</v>
      </c>
      <c r="L11" s="153"/>
      <c r="M11" s="153"/>
      <c r="N11" s="153"/>
      <c r="O11" s="286"/>
      <c r="P11" s="288" t="s">
        <v>244</v>
      </c>
      <c r="Q11" s="158"/>
    </row>
    <row r="12" spans="1:23" s="10" customFormat="1" ht="9.75" customHeight="1" x14ac:dyDescent="0.2">
      <c r="A12" s="147" t="s">
        <v>228</v>
      </c>
      <c r="B12" s="148" t="s">
        <v>338</v>
      </c>
      <c r="C12" s="287" t="s">
        <v>340</v>
      </c>
      <c r="D12" s="150">
        <v>175</v>
      </c>
      <c r="E12" s="150">
        <v>58</v>
      </c>
      <c r="F12" s="151">
        <v>117</v>
      </c>
      <c r="G12" s="151"/>
      <c r="H12" s="151">
        <v>23</v>
      </c>
      <c r="I12" s="152"/>
      <c r="J12" s="153">
        <v>51</v>
      </c>
      <c r="K12" s="153">
        <v>66</v>
      </c>
      <c r="L12" s="153"/>
      <c r="M12" s="153"/>
      <c r="N12" s="153"/>
      <c r="O12" s="286"/>
      <c r="P12" s="288" t="s">
        <v>230</v>
      </c>
      <c r="Q12" s="158"/>
    </row>
    <row r="13" spans="1:23" s="10" customFormat="1" ht="9.75" customHeight="1" x14ac:dyDescent="0.2">
      <c r="A13" s="147" t="s">
        <v>231</v>
      </c>
      <c r="B13" s="148" t="s">
        <v>37</v>
      </c>
      <c r="C13" s="287" t="s">
        <v>229</v>
      </c>
      <c r="D13" s="150">
        <f>E13+F13</f>
        <v>176</v>
      </c>
      <c r="E13" s="150">
        <v>59</v>
      </c>
      <c r="F13" s="151">
        <f>J13+K13</f>
        <v>117</v>
      </c>
      <c r="G13" s="151"/>
      <c r="H13" s="151">
        <v>115</v>
      </c>
      <c r="I13" s="152"/>
      <c r="J13" s="153">
        <v>51</v>
      </c>
      <c r="K13" s="153">
        <v>66</v>
      </c>
      <c r="L13" s="153"/>
      <c r="M13" s="289"/>
      <c r="N13" s="289"/>
      <c r="O13" s="286"/>
      <c r="P13" s="288" t="s">
        <v>230</v>
      </c>
      <c r="Q13" s="158"/>
    </row>
    <row r="14" spans="1:23" s="10" customFormat="1" ht="9.75" customHeight="1" x14ac:dyDescent="0.2">
      <c r="A14" s="147" t="s">
        <v>233</v>
      </c>
      <c r="B14" s="148" t="s">
        <v>63</v>
      </c>
      <c r="C14" s="287" t="s">
        <v>232</v>
      </c>
      <c r="D14" s="150">
        <f t="shared" ref="D14:D15" si="0">E14+F14</f>
        <v>176</v>
      </c>
      <c r="E14" s="150">
        <v>59</v>
      </c>
      <c r="F14" s="151">
        <f t="shared" ref="F14" si="1">J14+K14</f>
        <v>117</v>
      </c>
      <c r="G14" s="151"/>
      <c r="H14" s="151">
        <v>20</v>
      </c>
      <c r="I14" s="152"/>
      <c r="J14" s="153">
        <v>51</v>
      </c>
      <c r="K14" s="153">
        <v>66</v>
      </c>
      <c r="L14" s="153"/>
      <c r="M14" s="289"/>
      <c r="N14" s="289"/>
      <c r="O14" s="286"/>
      <c r="P14" s="288" t="s">
        <v>230</v>
      </c>
      <c r="Q14" s="158"/>
    </row>
    <row r="15" spans="1:23" s="10" customFormat="1" ht="9.75" customHeight="1" x14ac:dyDescent="0.2">
      <c r="A15" s="147" t="s">
        <v>234</v>
      </c>
      <c r="B15" s="148" t="s">
        <v>203</v>
      </c>
      <c r="C15" s="287" t="s">
        <v>307</v>
      </c>
      <c r="D15" s="150">
        <f t="shared" si="0"/>
        <v>58</v>
      </c>
      <c r="E15" s="150">
        <v>19</v>
      </c>
      <c r="F15" s="151">
        <v>39</v>
      </c>
      <c r="G15" s="151"/>
      <c r="H15" s="151">
        <v>20</v>
      </c>
      <c r="I15" s="152"/>
      <c r="J15" s="153">
        <v>39</v>
      </c>
      <c r="K15" s="153"/>
      <c r="L15" s="153"/>
      <c r="M15" s="289"/>
      <c r="N15" s="289"/>
      <c r="O15" s="286"/>
      <c r="P15" s="288" t="s">
        <v>308</v>
      </c>
      <c r="Q15" s="158"/>
    </row>
    <row r="16" spans="1:23" s="10" customFormat="1" ht="9.75" customHeight="1" x14ac:dyDescent="0.2">
      <c r="A16" s="147" t="s">
        <v>235</v>
      </c>
      <c r="B16" s="148" t="s">
        <v>202</v>
      </c>
      <c r="C16" s="287" t="s">
        <v>232</v>
      </c>
      <c r="D16" s="150">
        <f>E16+F16</f>
        <v>117</v>
      </c>
      <c r="E16" s="150">
        <v>39</v>
      </c>
      <c r="F16" s="151">
        <v>78</v>
      </c>
      <c r="G16" s="151"/>
      <c r="H16" s="151">
        <v>30</v>
      </c>
      <c r="I16" s="152"/>
      <c r="J16" s="153">
        <v>34</v>
      </c>
      <c r="K16" s="153">
        <v>44</v>
      </c>
      <c r="L16" s="153"/>
      <c r="M16" s="153"/>
      <c r="N16" s="153"/>
      <c r="O16" s="286"/>
      <c r="P16" s="288" t="s">
        <v>230</v>
      </c>
      <c r="Q16" s="158"/>
    </row>
    <row r="17" spans="1:120" s="10" customFormat="1" ht="9.75" customHeight="1" x14ac:dyDescent="0.2">
      <c r="A17" s="147" t="s">
        <v>237</v>
      </c>
      <c r="B17" s="148" t="s">
        <v>236</v>
      </c>
      <c r="C17" s="287" t="s">
        <v>229</v>
      </c>
      <c r="D17" s="150">
        <f t="shared" ref="D17" si="2">E17+F17</f>
        <v>55</v>
      </c>
      <c r="E17" s="150">
        <v>19</v>
      </c>
      <c r="F17" s="151">
        <v>36</v>
      </c>
      <c r="G17" s="151"/>
      <c r="H17" s="151">
        <v>9</v>
      </c>
      <c r="I17" s="152"/>
      <c r="J17" s="153"/>
      <c r="K17" s="153">
        <v>36</v>
      </c>
      <c r="L17" s="153"/>
      <c r="M17" s="153"/>
      <c r="N17" s="153"/>
      <c r="O17" s="286"/>
      <c r="P17" s="288" t="s">
        <v>230</v>
      </c>
      <c r="Q17" s="158"/>
    </row>
    <row r="18" spans="1:120" s="10" customFormat="1" ht="9.75" customHeight="1" x14ac:dyDescent="0.2">
      <c r="A18" s="147" t="s">
        <v>238</v>
      </c>
      <c r="B18" s="148" t="s">
        <v>320</v>
      </c>
      <c r="C18" s="287" t="s">
        <v>321</v>
      </c>
      <c r="D18" s="150">
        <v>53</v>
      </c>
      <c r="E18" s="150">
        <v>18</v>
      </c>
      <c r="F18" s="151">
        <v>35</v>
      </c>
      <c r="G18" s="151"/>
      <c r="H18" s="151">
        <v>16</v>
      </c>
      <c r="I18" s="152"/>
      <c r="J18" s="153">
        <v>35</v>
      </c>
      <c r="K18" s="153"/>
      <c r="L18" s="153"/>
      <c r="M18" s="153"/>
      <c r="N18" s="153"/>
      <c r="O18" s="286"/>
      <c r="P18" s="288" t="s">
        <v>322</v>
      </c>
      <c r="Q18" s="158"/>
    </row>
    <row r="19" spans="1:120" s="10" customFormat="1" ht="9.75" customHeight="1" x14ac:dyDescent="0.2">
      <c r="A19" s="147" t="s">
        <v>239</v>
      </c>
      <c r="B19" s="148" t="s">
        <v>204</v>
      </c>
      <c r="C19" s="287" t="s">
        <v>232</v>
      </c>
      <c r="D19" s="150">
        <v>108</v>
      </c>
      <c r="E19" s="150">
        <v>35</v>
      </c>
      <c r="F19" s="151">
        <v>73</v>
      </c>
      <c r="G19" s="151"/>
      <c r="H19" s="151">
        <v>20</v>
      </c>
      <c r="I19" s="152"/>
      <c r="J19" s="153"/>
      <c r="K19" s="153">
        <v>73</v>
      </c>
      <c r="L19" s="153"/>
      <c r="M19" s="153"/>
      <c r="N19" s="153"/>
      <c r="O19" s="286"/>
      <c r="P19" s="288" t="s">
        <v>230</v>
      </c>
      <c r="Q19" s="158"/>
    </row>
    <row r="20" spans="1:120" s="10" customFormat="1" ht="9.75" customHeight="1" x14ac:dyDescent="0.2">
      <c r="A20" s="147" t="s">
        <v>258</v>
      </c>
      <c r="B20" s="148" t="s">
        <v>38</v>
      </c>
      <c r="C20" s="287" t="s">
        <v>312</v>
      </c>
      <c r="D20" s="150">
        <f t="shared" ref="D20:D21" si="3">E20+F20</f>
        <v>176</v>
      </c>
      <c r="E20" s="150">
        <v>59</v>
      </c>
      <c r="F20" s="151">
        <f>J20+K20</f>
        <v>117</v>
      </c>
      <c r="G20" s="151"/>
      <c r="H20" s="151">
        <v>113</v>
      </c>
      <c r="I20" s="152"/>
      <c r="J20" s="153">
        <v>51</v>
      </c>
      <c r="K20" s="153">
        <v>66</v>
      </c>
      <c r="L20" s="153"/>
      <c r="M20" s="153"/>
      <c r="N20" s="153"/>
      <c r="O20" s="286"/>
      <c r="P20" s="288" t="s">
        <v>230</v>
      </c>
      <c r="Q20" s="158"/>
    </row>
    <row r="21" spans="1:120" s="10" customFormat="1" ht="9.75" customHeight="1" x14ac:dyDescent="0.2">
      <c r="A21" s="147" t="s">
        <v>254</v>
      </c>
      <c r="B21" s="148" t="s">
        <v>198</v>
      </c>
      <c r="C21" s="287" t="s">
        <v>229</v>
      </c>
      <c r="D21" s="150">
        <f t="shared" si="3"/>
        <v>105</v>
      </c>
      <c r="E21" s="150">
        <v>35</v>
      </c>
      <c r="F21" s="151">
        <f t="shared" ref="F21" si="4">J21+K21</f>
        <v>70</v>
      </c>
      <c r="G21" s="151"/>
      <c r="H21" s="151">
        <v>26</v>
      </c>
      <c r="I21" s="152"/>
      <c r="J21" s="153"/>
      <c r="K21" s="153">
        <v>70</v>
      </c>
      <c r="L21" s="153"/>
      <c r="M21" s="153"/>
      <c r="N21" s="153"/>
      <c r="O21" s="286"/>
      <c r="P21" s="288" t="s">
        <v>230</v>
      </c>
      <c r="Q21" s="158"/>
    </row>
    <row r="22" spans="1:120" s="10" customFormat="1" ht="9.75" customHeight="1" x14ac:dyDescent="0.2">
      <c r="A22" s="141"/>
      <c r="B22" s="142" t="s">
        <v>199</v>
      </c>
      <c r="C22" s="154" t="s">
        <v>285</v>
      </c>
      <c r="D22" s="155">
        <f>SUM(D23:D26)</f>
        <v>736</v>
      </c>
      <c r="E22" s="155">
        <f>SUM(E23:E26)</f>
        <v>245</v>
      </c>
      <c r="F22" s="145">
        <f>SUM(F23:F26)</f>
        <v>491</v>
      </c>
      <c r="G22" s="145" t="e">
        <f>L22+#REF!</f>
        <v>#REF!</v>
      </c>
      <c r="H22" s="145">
        <f>SUM(H23:H26)</f>
        <v>253</v>
      </c>
      <c r="I22" s="145"/>
      <c r="J22" s="146">
        <f>SUM(J23:J26)</f>
        <v>238</v>
      </c>
      <c r="K22" s="146">
        <f>SUM(K23:K26)</f>
        <v>253</v>
      </c>
      <c r="L22" s="139"/>
      <c r="M22" s="139"/>
      <c r="N22" s="139"/>
      <c r="O22" s="140"/>
      <c r="P22" s="140"/>
      <c r="Q22" s="158"/>
    </row>
    <row r="23" spans="1:120" s="10" customFormat="1" ht="9.75" customHeight="1" x14ac:dyDescent="0.2">
      <c r="A23" s="147" t="s">
        <v>255</v>
      </c>
      <c r="B23" s="148" t="s">
        <v>240</v>
      </c>
      <c r="C23" s="287" t="s">
        <v>227</v>
      </c>
      <c r="D23" s="150">
        <f>E23+F23</f>
        <v>351</v>
      </c>
      <c r="E23" s="150">
        <v>117</v>
      </c>
      <c r="F23" s="151">
        <v>234</v>
      </c>
      <c r="G23" s="151"/>
      <c r="H23" s="151">
        <v>145</v>
      </c>
      <c r="I23" s="152"/>
      <c r="J23" s="153">
        <v>102</v>
      </c>
      <c r="K23" s="153">
        <v>132</v>
      </c>
      <c r="L23" s="153"/>
      <c r="M23" s="153"/>
      <c r="N23" s="153"/>
      <c r="O23" s="286"/>
      <c r="P23" s="288" t="s">
        <v>244</v>
      </c>
      <c r="Q23" s="158"/>
    </row>
    <row r="24" spans="1:120" s="10" customFormat="1" ht="9.75" customHeight="1" x14ac:dyDescent="0.2">
      <c r="A24" s="147" t="s">
        <v>256</v>
      </c>
      <c r="B24" s="148" t="s">
        <v>241</v>
      </c>
      <c r="C24" s="287" t="s">
        <v>232</v>
      </c>
      <c r="D24" s="150">
        <f>E24+F24</f>
        <v>150</v>
      </c>
      <c r="E24" s="150">
        <v>50</v>
      </c>
      <c r="F24" s="151">
        <v>100</v>
      </c>
      <c r="G24" s="151"/>
      <c r="H24" s="151">
        <v>48</v>
      </c>
      <c r="I24" s="152"/>
      <c r="J24" s="153">
        <v>51</v>
      </c>
      <c r="K24" s="153">
        <v>49</v>
      </c>
      <c r="L24" s="153"/>
      <c r="M24" s="153"/>
      <c r="N24" s="153"/>
      <c r="O24" s="286"/>
      <c r="P24" s="288" t="s">
        <v>230</v>
      </c>
      <c r="Q24" s="157"/>
    </row>
    <row r="25" spans="1:120" s="10" customFormat="1" ht="9.75" customHeight="1" x14ac:dyDescent="0.2">
      <c r="A25" s="147" t="s">
        <v>257</v>
      </c>
      <c r="B25" s="148" t="s">
        <v>205</v>
      </c>
      <c r="C25" s="287" t="s">
        <v>227</v>
      </c>
      <c r="D25" s="150">
        <f>E25+F25</f>
        <v>108</v>
      </c>
      <c r="E25" s="150">
        <v>36</v>
      </c>
      <c r="F25" s="151">
        <v>72</v>
      </c>
      <c r="G25" s="151"/>
      <c r="H25" s="151">
        <v>30</v>
      </c>
      <c r="I25" s="152"/>
      <c r="J25" s="153"/>
      <c r="K25" s="153">
        <v>72</v>
      </c>
      <c r="L25" s="153"/>
      <c r="M25" s="153"/>
      <c r="N25" s="153"/>
      <c r="O25" s="286"/>
      <c r="P25" s="288" t="s">
        <v>244</v>
      </c>
      <c r="Q25" s="157"/>
    </row>
    <row r="26" spans="1:120" s="10" customFormat="1" ht="9.75" customHeight="1" x14ac:dyDescent="0.2">
      <c r="A26" s="147" t="s">
        <v>323</v>
      </c>
      <c r="B26" s="148" t="s">
        <v>206</v>
      </c>
      <c r="C26" s="287" t="s">
        <v>307</v>
      </c>
      <c r="D26" s="150">
        <f>E26+F26</f>
        <v>127</v>
      </c>
      <c r="E26" s="150">
        <v>42</v>
      </c>
      <c r="F26" s="151">
        <v>85</v>
      </c>
      <c r="G26" s="151"/>
      <c r="H26" s="151">
        <v>30</v>
      </c>
      <c r="I26" s="152"/>
      <c r="J26" s="153">
        <v>85</v>
      </c>
      <c r="K26" s="153"/>
      <c r="L26" s="153"/>
      <c r="M26" s="153"/>
      <c r="N26" s="153"/>
      <c r="O26" s="286"/>
      <c r="P26" s="288" t="s">
        <v>308</v>
      </c>
      <c r="Q26" s="157"/>
    </row>
    <row r="27" spans="1:120" s="6" customFormat="1" ht="10.5" customHeight="1" x14ac:dyDescent="0.2">
      <c r="A27" s="141"/>
      <c r="B27" s="142" t="s">
        <v>242</v>
      </c>
      <c r="C27" s="290" t="s">
        <v>286</v>
      </c>
      <c r="D27" s="207">
        <f>D28</f>
        <v>54</v>
      </c>
      <c r="E27" s="207">
        <f xml:space="preserve"> E28</f>
        <v>18</v>
      </c>
      <c r="F27" s="208">
        <f>F28</f>
        <v>36</v>
      </c>
      <c r="G27" s="208"/>
      <c r="H27" s="208">
        <f>H28</f>
        <v>20</v>
      </c>
      <c r="I27" s="231"/>
      <c r="J27" s="139">
        <v>36</v>
      </c>
      <c r="K27" s="139"/>
      <c r="L27" s="139"/>
      <c r="M27" s="291"/>
      <c r="N27" s="291"/>
      <c r="O27" s="291"/>
      <c r="P27" s="139"/>
    </row>
    <row r="28" spans="1:120" s="6" customFormat="1" ht="9.75" customHeight="1" x14ac:dyDescent="0.2">
      <c r="A28" s="147" t="s">
        <v>337</v>
      </c>
      <c r="B28" s="148" t="s">
        <v>243</v>
      </c>
      <c r="C28" s="287" t="s">
        <v>335</v>
      </c>
      <c r="D28" s="150">
        <f>E28+F28</f>
        <v>54</v>
      </c>
      <c r="E28" s="150">
        <v>18</v>
      </c>
      <c r="F28" s="151">
        <v>36</v>
      </c>
      <c r="G28" s="151"/>
      <c r="H28" s="151">
        <v>20</v>
      </c>
      <c r="I28" s="152"/>
      <c r="J28" s="153">
        <v>36</v>
      </c>
      <c r="K28" s="153"/>
      <c r="L28" s="153"/>
      <c r="M28" s="289"/>
      <c r="N28" s="289"/>
      <c r="O28" s="286"/>
      <c r="P28" s="288" t="s">
        <v>308</v>
      </c>
      <c r="Q28" s="78"/>
    </row>
    <row r="29" spans="1:120" s="6" customFormat="1" ht="9.9499999999999993" customHeight="1" x14ac:dyDescent="0.2">
      <c r="A29" s="224"/>
      <c r="B29" s="225"/>
      <c r="C29" s="149"/>
      <c r="D29" s="150"/>
      <c r="E29" s="150"/>
      <c r="F29" s="151"/>
      <c r="G29" s="151"/>
      <c r="H29" s="151"/>
      <c r="I29" s="152"/>
      <c r="J29" s="153"/>
      <c r="K29" s="153"/>
      <c r="L29" s="153"/>
      <c r="M29" s="153"/>
      <c r="N29" s="153"/>
      <c r="O29" s="161"/>
      <c r="P29" s="161"/>
    </row>
    <row r="30" spans="1:120" s="6" customFormat="1" ht="9.9499999999999993" customHeight="1" x14ac:dyDescent="0.2">
      <c r="A30" s="210"/>
      <c r="B30" s="223" t="s">
        <v>250</v>
      </c>
      <c r="C30" s="328" t="s">
        <v>305</v>
      </c>
      <c r="D30" s="109">
        <f>D31+D37+D40</f>
        <v>3186</v>
      </c>
      <c r="E30" s="109">
        <f>E31+E37+E40</f>
        <v>1062</v>
      </c>
      <c r="F30" s="109">
        <f>F31+F37+F40</f>
        <v>2124</v>
      </c>
      <c r="G30" s="109" t="e">
        <f>G31+G37+G40-G60-#REF!-G64-G67-#REF!-G71-#REF!-G74</f>
        <v>#REF!</v>
      </c>
      <c r="H30" s="109">
        <f>H31+H37+H40</f>
        <v>1284</v>
      </c>
      <c r="I30" s="160"/>
      <c r="J30" s="109"/>
      <c r="K30" s="109"/>
      <c r="L30" s="109">
        <f>L31+L37+L40</f>
        <v>576</v>
      </c>
      <c r="M30" s="109">
        <f>M31+M37+M40</f>
        <v>684</v>
      </c>
      <c r="N30" s="109">
        <f>N31+N37+N40</f>
        <v>864</v>
      </c>
      <c r="O30" s="109">
        <f>O31+O40</f>
        <v>0</v>
      </c>
      <c r="P30" s="109"/>
    </row>
    <row r="31" spans="1:120" s="7" customFormat="1" ht="9.9499999999999993" customHeight="1" x14ac:dyDescent="0.2">
      <c r="A31" s="105" t="s">
        <v>43</v>
      </c>
      <c r="B31" s="99" t="s">
        <v>117</v>
      </c>
      <c r="C31" s="106" t="s">
        <v>317</v>
      </c>
      <c r="D31" s="101">
        <f>SUM(D32:D36)</f>
        <v>583</v>
      </c>
      <c r="E31" s="101">
        <f>SUM(E32:E36)</f>
        <v>194</v>
      </c>
      <c r="F31" s="101">
        <f>SUM(F32:F36)</f>
        <v>389</v>
      </c>
      <c r="G31" s="101" t="e">
        <f>#REF!-#REF!</f>
        <v>#REF!</v>
      </c>
      <c r="H31" s="101">
        <f>SUM(H32:H36)</f>
        <v>286</v>
      </c>
      <c r="I31" s="107"/>
      <c r="J31" s="103"/>
      <c r="K31" s="103"/>
      <c r="L31" s="103">
        <f>SUM(L32:L36)</f>
        <v>160</v>
      </c>
      <c r="M31" s="103">
        <f>SUM(M32:M36)</f>
        <v>133</v>
      </c>
      <c r="N31" s="103">
        <f>SUM(N32:N36)</f>
        <v>96</v>
      </c>
      <c r="O31" s="103">
        <f>SUM(O32:O36)</f>
        <v>0</v>
      </c>
      <c r="P31" s="101"/>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row>
    <row r="32" spans="1:120" s="6" customFormat="1" ht="9.9499999999999993" customHeight="1" x14ac:dyDescent="0.2">
      <c r="A32" s="241" t="s">
        <v>35</v>
      </c>
      <c r="B32" s="242" t="s">
        <v>53</v>
      </c>
      <c r="C32" s="287" t="s">
        <v>288</v>
      </c>
      <c r="D32" s="51">
        <f>E32+F32</f>
        <v>75</v>
      </c>
      <c r="E32" s="51">
        <v>18</v>
      </c>
      <c r="F32" s="51">
        <v>57</v>
      </c>
      <c r="G32" s="51" t="e">
        <f>#REF!-#REF!</f>
        <v>#REF!</v>
      </c>
      <c r="H32" s="51">
        <v>18</v>
      </c>
      <c r="I32" s="92"/>
      <c r="J32" s="88"/>
      <c r="K32" s="88"/>
      <c r="L32" s="88"/>
      <c r="M32" s="88">
        <v>57</v>
      </c>
      <c r="N32" s="88"/>
      <c r="O32" s="88"/>
      <c r="P32" s="161" t="s">
        <v>248</v>
      </c>
      <c r="Q32" s="78"/>
    </row>
    <row r="33" spans="1:120" s="6" customFormat="1" ht="9.9499999999999993" customHeight="1" x14ac:dyDescent="0.2">
      <c r="A33" s="243" t="s">
        <v>46</v>
      </c>
      <c r="B33" s="244" t="s">
        <v>63</v>
      </c>
      <c r="C33" s="287" t="s">
        <v>289</v>
      </c>
      <c r="D33" s="51">
        <f>E33+F33</f>
        <v>60</v>
      </c>
      <c r="E33" s="51">
        <v>12</v>
      </c>
      <c r="F33" s="51">
        <v>48</v>
      </c>
      <c r="G33" s="51" t="e">
        <f>#REF!-#REF!</f>
        <v>#REF!</v>
      </c>
      <c r="H33" s="90">
        <v>16</v>
      </c>
      <c r="I33" s="93"/>
      <c r="J33" s="88"/>
      <c r="K33" s="89"/>
      <c r="L33" s="88">
        <v>48</v>
      </c>
      <c r="M33" s="89"/>
      <c r="N33" s="88"/>
      <c r="O33" s="88"/>
      <c r="P33" s="161" t="s">
        <v>245</v>
      </c>
    </row>
    <row r="34" spans="1:120" s="8" customFormat="1" ht="9.75" customHeight="1" x14ac:dyDescent="0.2">
      <c r="A34" s="241" t="s">
        <v>36</v>
      </c>
      <c r="B34" s="242" t="s">
        <v>37</v>
      </c>
      <c r="C34" s="294" t="s">
        <v>324</v>
      </c>
      <c r="D34" s="51">
        <f>E34+F34</f>
        <v>140</v>
      </c>
      <c r="E34" s="51">
        <v>22</v>
      </c>
      <c r="F34" s="51">
        <f>L34+M34+N34+O34</f>
        <v>118</v>
      </c>
      <c r="G34" s="51" t="e">
        <f>#REF!-#REF!</f>
        <v>#REF!</v>
      </c>
      <c r="H34" s="51">
        <v>118</v>
      </c>
      <c r="I34" s="92"/>
      <c r="J34" s="88"/>
      <c r="K34" s="88"/>
      <c r="L34" s="88">
        <v>32</v>
      </c>
      <c r="M34" s="88">
        <v>38</v>
      </c>
      <c r="N34" s="88">
        <v>48</v>
      </c>
      <c r="O34" s="88"/>
      <c r="P34" s="161" t="s">
        <v>325</v>
      </c>
      <c r="Q34" s="78"/>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row>
    <row r="35" spans="1:120" s="7" customFormat="1" ht="9.9499999999999993" customHeight="1" x14ac:dyDescent="0.2">
      <c r="A35" s="245" t="s">
        <v>54</v>
      </c>
      <c r="B35" s="246" t="s">
        <v>38</v>
      </c>
      <c r="C35" s="294" t="s">
        <v>326</v>
      </c>
      <c r="D35" s="90">
        <f>E35+F35</f>
        <v>236</v>
      </c>
      <c r="E35" s="90">
        <v>118</v>
      </c>
      <c r="F35" s="51">
        <v>118</v>
      </c>
      <c r="G35" s="51" t="e">
        <f>#REF!-#REF!</f>
        <v>#REF!</v>
      </c>
      <c r="H35" s="90">
        <v>118</v>
      </c>
      <c r="I35" s="93"/>
      <c r="J35" s="89"/>
      <c r="K35" s="88"/>
      <c r="L35" s="89">
        <v>32</v>
      </c>
      <c r="M35" s="88">
        <v>38</v>
      </c>
      <c r="N35" s="88">
        <v>48</v>
      </c>
      <c r="O35" s="88"/>
      <c r="P35" s="282" t="s">
        <v>325</v>
      </c>
      <c r="Q35" s="78"/>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row>
    <row r="36" spans="1:120" s="7" customFormat="1" ht="9.9499999999999993" customHeight="1" x14ac:dyDescent="0.2">
      <c r="A36" s="245" t="s">
        <v>55</v>
      </c>
      <c r="B36" s="247" t="s">
        <v>207</v>
      </c>
      <c r="C36" s="287" t="s">
        <v>289</v>
      </c>
      <c r="D36" s="51">
        <f>E36+F36</f>
        <v>72</v>
      </c>
      <c r="E36" s="90">
        <v>24</v>
      </c>
      <c r="F36" s="51">
        <v>48</v>
      </c>
      <c r="G36" s="51" t="e">
        <f>#REF!-#REF!</f>
        <v>#REF!</v>
      </c>
      <c r="H36" s="90">
        <v>16</v>
      </c>
      <c r="I36" s="93"/>
      <c r="J36" s="89"/>
      <c r="K36" s="88"/>
      <c r="L36" s="89">
        <v>48</v>
      </c>
      <c r="M36" s="88"/>
      <c r="N36" s="89"/>
      <c r="O36" s="89"/>
      <c r="P36" s="282" t="s">
        <v>290</v>
      </c>
      <c r="Q36" s="78"/>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row>
    <row r="37" spans="1:120" s="7" customFormat="1" ht="9.9499999999999993" customHeight="1" x14ac:dyDescent="0.2">
      <c r="A37" s="248" t="s">
        <v>44</v>
      </c>
      <c r="B37" s="249" t="s">
        <v>119</v>
      </c>
      <c r="C37" s="112" t="s">
        <v>316</v>
      </c>
      <c r="D37" s="100">
        <f>SUM(D38:D39)</f>
        <v>186</v>
      </c>
      <c r="E37" s="100">
        <f>SUM(E38:E39)</f>
        <v>62</v>
      </c>
      <c r="F37" s="100">
        <f>SUM(F38:F39)</f>
        <v>124</v>
      </c>
      <c r="G37" s="101"/>
      <c r="H37" s="101">
        <f>SUM(H38:H39)</f>
        <v>50</v>
      </c>
      <c r="I37" s="102"/>
      <c r="J37" s="103"/>
      <c r="K37" s="103"/>
      <c r="L37" s="103">
        <f>SUM(L38:L39)</f>
        <v>48</v>
      </c>
      <c r="M37" s="103">
        <f>SUM(M38:M39)</f>
        <v>76</v>
      </c>
      <c r="N37" s="103">
        <f>SUM(N38:N39)</f>
        <v>0</v>
      </c>
      <c r="O37" s="101"/>
      <c r="P37" s="101"/>
      <c r="Q37" s="78"/>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row>
    <row r="38" spans="1:120" s="7" customFormat="1" ht="9.9499999999999993" customHeight="1" x14ac:dyDescent="0.2">
      <c r="A38" s="241" t="s">
        <v>39</v>
      </c>
      <c r="B38" s="250" t="s">
        <v>56</v>
      </c>
      <c r="C38" s="287" t="s">
        <v>292</v>
      </c>
      <c r="D38" s="165">
        <f>E38+F38</f>
        <v>72</v>
      </c>
      <c r="E38" s="165">
        <v>24</v>
      </c>
      <c r="F38" s="165">
        <v>48</v>
      </c>
      <c r="G38" s="165" t="e">
        <f>#REF!-#REF!</f>
        <v>#REF!</v>
      </c>
      <c r="H38" s="165">
        <v>14</v>
      </c>
      <c r="I38" s="166"/>
      <c r="J38" s="167"/>
      <c r="K38" s="167"/>
      <c r="L38" s="167">
        <v>48</v>
      </c>
      <c r="M38" s="167"/>
      <c r="N38" s="167"/>
      <c r="O38" s="165"/>
      <c r="P38" s="165" t="s">
        <v>246</v>
      </c>
      <c r="Q38" s="78"/>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row>
    <row r="39" spans="1:120" s="7" customFormat="1" x14ac:dyDescent="0.2">
      <c r="A39" s="241" t="s">
        <v>57</v>
      </c>
      <c r="B39" s="250" t="s">
        <v>170</v>
      </c>
      <c r="C39" s="287" t="s">
        <v>296</v>
      </c>
      <c r="D39" s="165">
        <f>E39+F39</f>
        <v>114</v>
      </c>
      <c r="E39" s="165">
        <v>38</v>
      </c>
      <c r="F39" s="165">
        <v>76</v>
      </c>
      <c r="G39" s="165"/>
      <c r="H39" s="165">
        <v>36</v>
      </c>
      <c r="I39" s="166"/>
      <c r="J39" s="167"/>
      <c r="K39" s="167"/>
      <c r="L39" s="167"/>
      <c r="M39" s="167">
        <v>76</v>
      </c>
      <c r="N39" s="167"/>
      <c r="O39" s="165"/>
      <c r="P39" s="165" t="s">
        <v>327</v>
      </c>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row>
    <row r="40" spans="1:120" s="9" customFormat="1" ht="9.9499999999999993" customHeight="1" x14ac:dyDescent="0.2">
      <c r="A40" s="251" t="s">
        <v>64</v>
      </c>
      <c r="B40" s="252" t="s">
        <v>65</v>
      </c>
      <c r="C40" s="327" t="s">
        <v>304</v>
      </c>
      <c r="D40" s="98">
        <f>D41+D57</f>
        <v>2417</v>
      </c>
      <c r="E40" s="98">
        <f>E57+E41</f>
        <v>806</v>
      </c>
      <c r="F40" s="326">
        <f>F57+F41</f>
        <v>1611</v>
      </c>
      <c r="G40" s="98" t="e">
        <f>G57+G41</f>
        <v>#REF!</v>
      </c>
      <c r="H40" s="98">
        <f>H57+H41</f>
        <v>948</v>
      </c>
      <c r="I40" s="98">
        <f>I57+I41</f>
        <v>40</v>
      </c>
      <c r="J40" s="104"/>
      <c r="K40" s="104"/>
      <c r="L40" s="104">
        <f>L57+L41</f>
        <v>368</v>
      </c>
      <c r="M40" s="104">
        <f>M57+M41</f>
        <v>475</v>
      </c>
      <c r="N40" s="104">
        <f>N57+N41</f>
        <v>768</v>
      </c>
      <c r="O40" s="98"/>
      <c r="P40" s="98"/>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row>
    <row r="41" spans="1:120" s="7" customFormat="1" ht="9.9499999999999993" customHeight="1" x14ac:dyDescent="0.2">
      <c r="A41" s="253" t="s">
        <v>66</v>
      </c>
      <c r="B41" s="254" t="s">
        <v>120</v>
      </c>
      <c r="C41" s="154" t="s">
        <v>303</v>
      </c>
      <c r="D41" s="101">
        <f>SUM(D42:D56)</f>
        <v>1399</v>
      </c>
      <c r="E41" s="101">
        <f>SUM(E42:E56)</f>
        <v>467</v>
      </c>
      <c r="F41" s="101">
        <f>SUM(F42:F56)</f>
        <v>932</v>
      </c>
      <c r="G41" s="101" t="e">
        <f>SUM(G42:G56)</f>
        <v>#REF!</v>
      </c>
      <c r="H41" s="101">
        <f>SUM(H42:H56)</f>
        <v>315</v>
      </c>
      <c r="I41" s="107" t="s">
        <v>208</v>
      </c>
      <c r="J41" s="103"/>
      <c r="K41" s="103"/>
      <c r="L41" s="103">
        <f>SUM(L42:L56)</f>
        <v>368</v>
      </c>
      <c r="M41" s="103">
        <f>SUM(M42:M56)</f>
        <v>228</v>
      </c>
      <c r="N41" s="103">
        <f>SUM(N42:N56)</f>
        <v>336</v>
      </c>
      <c r="O41" s="103"/>
      <c r="P41" s="101"/>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row>
    <row r="42" spans="1:120" s="7" customFormat="1" x14ac:dyDescent="0.2">
      <c r="A42" s="241" t="s">
        <v>67</v>
      </c>
      <c r="B42" s="242" t="s">
        <v>86</v>
      </c>
      <c r="C42" s="287" t="s">
        <v>291</v>
      </c>
      <c r="D42" s="52">
        <f>E42+F42</f>
        <v>191</v>
      </c>
      <c r="E42" s="52">
        <v>64</v>
      </c>
      <c r="F42" s="52">
        <f>L42+M42</f>
        <v>127</v>
      </c>
      <c r="G42" s="53" t="e">
        <f>#REF!-#REF!</f>
        <v>#REF!</v>
      </c>
      <c r="H42" s="52">
        <v>42</v>
      </c>
      <c r="I42" s="37" t="s">
        <v>208</v>
      </c>
      <c r="J42" s="51"/>
      <c r="K42" s="88"/>
      <c r="L42" s="88">
        <v>32</v>
      </c>
      <c r="M42" s="88">
        <v>95</v>
      </c>
      <c r="P42" s="165" t="s">
        <v>247</v>
      </c>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row>
    <row r="43" spans="1:120" s="6" customFormat="1" ht="9.9499999999999993" customHeight="1" x14ac:dyDescent="0.2">
      <c r="A43" s="255" t="s">
        <v>68</v>
      </c>
      <c r="B43" s="246" t="s">
        <v>81</v>
      </c>
      <c r="C43" s="287" t="s">
        <v>292</v>
      </c>
      <c r="D43" s="52">
        <f t="shared" ref="D43:D53" si="5">E43+F43</f>
        <v>96</v>
      </c>
      <c r="E43" s="52">
        <v>32</v>
      </c>
      <c r="F43" s="52">
        <v>64</v>
      </c>
      <c r="G43" s="53" t="e">
        <f>#REF!-#REF!</f>
        <v>#REF!</v>
      </c>
      <c r="H43" s="162">
        <v>22</v>
      </c>
      <c r="I43" s="38"/>
      <c r="J43" s="88"/>
      <c r="K43" s="91"/>
      <c r="L43" s="88">
        <v>64</v>
      </c>
      <c r="M43" s="91"/>
      <c r="N43" s="88"/>
      <c r="O43" s="88"/>
      <c r="P43" s="51" t="s">
        <v>246</v>
      </c>
    </row>
    <row r="44" spans="1:120" s="6" customFormat="1" ht="9.9499999999999993" customHeight="1" x14ac:dyDescent="0.2">
      <c r="A44" s="241" t="s">
        <v>69</v>
      </c>
      <c r="B44" s="242" t="s">
        <v>45</v>
      </c>
      <c r="C44" s="287" t="s">
        <v>291</v>
      </c>
      <c r="D44" s="52">
        <f t="shared" si="5"/>
        <v>114</v>
      </c>
      <c r="E44" s="52">
        <v>38</v>
      </c>
      <c r="F44" s="52">
        <v>76</v>
      </c>
      <c r="G44" s="53" t="e">
        <f>#REF!-#REF!</f>
        <v>#REF!</v>
      </c>
      <c r="H44" s="52">
        <v>20</v>
      </c>
      <c r="I44" s="37"/>
      <c r="J44" s="88"/>
      <c r="K44" s="88"/>
      <c r="L44" s="88"/>
      <c r="M44" s="88">
        <v>76</v>
      </c>
      <c r="N44" s="88"/>
      <c r="O44" s="88"/>
      <c r="P44" s="165" t="s">
        <v>247</v>
      </c>
    </row>
    <row r="45" spans="1:120" s="6" customFormat="1" ht="9.9499999999999993" customHeight="1" x14ac:dyDescent="0.2">
      <c r="A45" s="241" t="s">
        <v>70</v>
      </c>
      <c r="B45" s="242" t="s">
        <v>82</v>
      </c>
      <c r="C45" s="287" t="s">
        <v>289</v>
      </c>
      <c r="D45" s="52">
        <f t="shared" si="5"/>
        <v>72</v>
      </c>
      <c r="E45" s="52">
        <v>24</v>
      </c>
      <c r="F45" s="52">
        <v>48</v>
      </c>
      <c r="G45" s="53" t="e">
        <f>#REF!-#REF!</f>
        <v>#REF!</v>
      </c>
      <c r="H45" s="52">
        <v>20</v>
      </c>
      <c r="I45" s="37"/>
      <c r="J45" s="88"/>
      <c r="K45" s="88"/>
      <c r="L45" s="88">
        <v>48</v>
      </c>
      <c r="M45" s="88"/>
      <c r="N45" s="88"/>
      <c r="O45" s="88"/>
      <c r="P45" s="51" t="s">
        <v>246</v>
      </c>
    </row>
    <row r="46" spans="1:120" s="6" customFormat="1" ht="9.9499999999999993" customHeight="1" x14ac:dyDescent="0.2">
      <c r="A46" s="241" t="s">
        <v>71</v>
      </c>
      <c r="B46" s="242" t="s">
        <v>87</v>
      </c>
      <c r="C46" s="287" t="s">
        <v>328</v>
      </c>
      <c r="D46" s="52">
        <f t="shared" si="5"/>
        <v>72</v>
      </c>
      <c r="E46" s="52">
        <v>24</v>
      </c>
      <c r="F46" s="52">
        <v>48</v>
      </c>
      <c r="G46" s="53" t="e">
        <f>#REF!-#REF!</f>
        <v>#REF!</v>
      </c>
      <c r="H46" s="52">
        <v>20</v>
      </c>
      <c r="I46" s="34"/>
      <c r="J46" s="88"/>
      <c r="K46" s="88"/>
      <c r="L46" s="88"/>
      <c r="M46" s="88"/>
      <c r="N46" s="88">
        <v>48</v>
      </c>
      <c r="O46" s="88"/>
      <c r="P46" s="51" t="s">
        <v>329</v>
      </c>
    </row>
    <row r="47" spans="1:120" s="6" customFormat="1" ht="9.9499999999999993" customHeight="1" x14ac:dyDescent="0.2">
      <c r="A47" s="245" t="s">
        <v>72</v>
      </c>
      <c r="B47" s="242" t="s">
        <v>83</v>
      </c>
      <c r="C47" s="287" t="s">
        <v>331</v>
      </c>
      <c r="D47" s="52">
        <f t="shared" si="5"/>
        <v>108</v>
      </c>
      <c r="E47" s="52">
        <v>36</v>
      </c>
      <c r="F47" s="52">
        <f>N47+O47</f>
        <v>72</v>
      </c>
      <c r="G47" s="53" t="e">
        <f>#REF!-#REF!</f>
        <v>#REF!</v>
      </c>
      <c r="H47" s="52">
        <v>23</v>
      </c>
      <c r="I47" s="34"/>
      <c r="J47" s="88"/>
      <c r="K47" s="88"/>
      <c r="L47" s="88"/>
      <c r="M47" s="88"/>
      <c r="N47" s="88">
        <v>72</v>
      </c>
      <c r="O47" s="88"/>
      <c r="P47" s="51" t="s">
        <v>330</v>
      </c>
    </row>
    <row r="48" spans="1:120" s="6" customFormat="1" ht="9.9499999999999993" customHeight="1" x14ac:dyDescent="0.2">
      <c r="A48" s="245" t="s">
        <v>73</v>
      </c>
      <c r="B48" s="242" t="s">
        <v>84</v>
      </c>
      <c r="C48" s="287" t="s">
        <v>331</v>
      </c>
      <c r="D48" s="52">
        <f t="shared" si="5"/>
        <v>108</v>
      </c>
      <c r="E48" s="52">
        <v>36</v>
      </c>
      <c r="F48" s="52">
        <v>72</v>
      </c>
      <c r="G48" s="53" t="e">
        <f>#REF!-#REF!</f>
        <v>#REF!</v>
      </c>
      <c r="H48" s="52">
        <v>26</v>
      </c>
      <c r="I48" s="34"/>
      <c r="J48" s="88"/>
      <c r="K48" s="88"/>
      <c r="L48" s="88"/>
      <c r="M48" s="88"/>
      <c r="N48" s="88">
        <v>72</v>
      </c>
      <c r="O48" s="88"/>
      <c r="P48" s="51" t="s">
        <v>330</v>
      </c>
    </row>
    <row r="49" spans="1:19" s="6" customFormat="1" ht="9.9499999999999993" customHeight="1" x14ac:dyDescent="0.2">
      <c r="A49" s="245" t="s">
        <v>74</v>
      </c>
      <c r="B49" s="242" t="s">
        <v>88</v>
      </c>
      <c r="C49" s="287" t="s">
        <v>292</v>
      </c>
      <c r="D49" s="52">
        <f t="shared" si="5"/>
        <v>144</v>
      </c>
      <c r="E49" s="52">
        <v>48</v>
      </c>
      <c r="F49" s="52">
        <v>96</v>
      </c>
      <c r="G49" s="53" t="e">
        <f>#REF!-#REF!</f>
        <v>#REF!</v>
      </c>
      <c r="H49" s="52">
        <v>36</v>
      </c>
      <c r="I49" s="34"/>
      <c r="J49" s="88"/>
      <c r="K49" s="88"/>
      <c r="L49" s="88">
        <v>96</v>
      </c>
      <c r="M49" s="88"/>
      <c r="N49" s="88"/>
      <c r="O49" s="88"/>
      <c r="P49" s="51" t="s">
        <v>246</v>
      </c>
      <c r="R49" s="54"/>
    </row>
    <row r="50" spans="1:19" s="6" customFormat="1" ht="9.9499999999999993" customHeight="1" x14ac:dyDescent="0.2">
      <c r="A50" s="245" t="s">
        <v>75</v>
      </c>
      <c r="B50" s="242" t="s">
        <v>85</v>
      </c>
      <c r="C50" s="287" t="s">
        <v>331</v>
      </c>
      <c r="D50" s="52">
        <f t="shared" si="5"/>
        <v>72</v>
      </c>
      <c r="E50" s="52">
        <v>24</v>
      </c>
      <c r="F50" s="52">
        <v>48</v>
      </c>
      <c r="G50" s="53"/>
      <c r="H50" s="52">
        <v>20</v>
      </c>
      <c r="I50" s="34"/>
      <c r="J50" s="88"/>
      <c r="K50" s="88"/>
      <c r="L50" s="88"/>
      <c r="M50" s="88"/>
      <c r="N50" s="88">
        <v>48</v>
      </c>
      <c r="O50" s="88"/>
      <c r="P50" s="51" t="s">
        <v>330</v>
      </c>
      <c r="R50" s="54"/>
    </row>
    <row r="51" spans="1:19" s="6" customFormat="1" ht="9.9499999999999993" customHeight="1" x14ac:dyDescent="0.2">
      <c r="A51" s="245" t="s">
        <v>89</v>
      </c>
      <c r="B51" s="242" t="s">
        <v>58</v>
      </c>
      <c r="C51" s="287" t="s">
        <v>289</v>
      </c>
      <c r="D51" s="52">
        <f t="shared" si="5"/>
        <v>120</v>
      </c>
      <c r="E51" s="52">
        <v>40</v>
      </c>
      <c r="F51" s="52">
        <v>80</v>
      </c>
      <c r="G51" s="53" t="e">
        <f>#REF!-#REF!</f>
        <v>#REF!</v>
      </c>
      <c r="H51" s="52">
        <v>20</v>
      </c>
      <c r="I51" s="34"/>
      <c r="J51" s="88"/>
      <c r="K51" s="88"/>
      <c r="L51" s="88">
        <v>80</v>
      </c>
      <c r="M51" s="88"/>
      <c r="N51" s="88"/>
      <c r="O51" s="88"/>
      <c r="P51" s="51" t="s">
        <v>245</v>
      </c>
      <c r="R51" s="54"/>
    </row>
    <row r="52" spans="1:19" s="6" customFormat="1" ht="9.9499999999999993" customHeight="1" x14ac:dyDescent="0.2">
      <c r="A52" s="245" t="s">
        <v>121</v>
      </c>
      <c r="B52" s="242" t="s">
        <v>209</v>
      </c>
      <c r="C52" s="287" t="s">
        <v>315</v>
      </c>
      <c r="D52" s="52">
        <f t="shared" si="5"/>
        <v>72</v>
      </c>
      <c r="E52" s="52">
        <v>24</v>
      </c>
      <c r="F52" s="52">
        <v>48</v>
      </c>
      <c r="G52" s="53" t="e">
        <f>#REF!-#REF!</f>
        <v>#REF!</v>
      </c>
      <c r="H52" s="52">
        <v>20</v>
      </c>
      <c r="I52" s="34"/>
      <c r="J52" s="88"/>
      <c r="K52" s="88"/>
      <c r="L52" s="88">
        <v>48</v>
      </c>
      <c r="M52" s="88"/>
      <c r="N52" s="88"/>
      <c r="O52" s="88"/>
      <c r="P52" s="51" t="s">
        <v>246</v>
      </c>
      <c r="R52" s="54"/>
    </row>
    <row r="53" spans="1:19" s="6" customFormat="1" ht="9.9499999999999993" customHeight="1" x14ac:dyDescent="0.2">
      <c r="A53" s="245" t="s">
        <v>122</v>
      </c>
      <c r="B53" s="242" t="s">
        <v>336</v>
      </c>
      <c r="C53" s="287" t="s">
        <v>314</v>
      </c>
      <c r="D53" s="52">
        <f t="shared" si="5"/>
        <v>86</v>
      </c>
      <c r="E53" s="52">
        <v>29</v>
      </c>
      <c r="F53" s="52">
        <f>M53</f>
        <v>57</v>
      </c>
      <c r="G53" s="53" t="e">
        <f>#REF!-#REF!</f>
        <v>#REF!</v>
      </c>
      <c r="H53" s="52">
        <v>16</v>
      </c>
      <c r="I53" s="34"/>
      <c r="J53" s="88"/>
      <c r="K53" s="88"/>
      <c r="L53" s="88"/>
      <c r="M53" s="88">
        <v>57</v>
      </c>
      <c r="N53" s="88"/>
      <c r="O53" s="88"/>
      <c r="P53" s="51" t="s">
        <v>293</v>
      </c>
      <c r="R53" s="54"/>
    </row>
    <row r="54" spans="1:19" s="6" customFormat="1" ht="9.9499999999999993" customHeight="1" x14ac:dyDescent="0.2">
      <c r="A54" s="245" t="s">
        <v>210</v>
      </c>
      <c r="B54" s="242" t="s">
        <v>211</v>
      </c>
      <c r="C54" s="287" t="s">
        <v>331</v>
      </c>
      <c r="D54" s="52">
        <f t="shared" ref="D54" si="6">E54+F54</f>
        <v>144</v>
      </c>
      <c r="E54" s="52">
        <v>48</v>
      </c>
      <c r="F54" s="52">
        <f>N54+O54</f>
        <v>96</v>
      </c>
      <c r="G54" s="53" t="e">
        <f>#REF!-#REF!</f>
        <v>#REF!</v>
      </c>
      <c r="H54" s="52">
        <v>30</v>
      </c>
      <c r="I54" s="34"/>
      <c r="J54" s="88"/>
      <c r="K54" s="88"/>
      <c r="L54" s="88"/>
      <c r="M54" s="88"/>
      <c r="N54" s="88">
        <v>96</v>
      </c>
      <c r="O54" s="88"/>
      <c r="P54" s="51" t="s">
        <v>330</v>
      </c>
    </row>
    <row r="55" spans="1:19" s="6" customFormat="1" ht="9.9499999999999993" customHeight="1" x14ac:dyDescent="0.2">
      <c r="A55" s="245"/>
      <c r="B55" s="242"/>
      <c r="C55" s="287"/>
      <c r="D55" s="52"/>
      <c r="E55" s="52"/>
      <c r="F55" s="52"/>
      <c r="G55" s="53"/>
      <c r="H55" s="52"/>
      <c r="I55" s="34"/>
      <c r="J55" s="88"/>
      <c r="K55" s="88"/>
      <c r="L55" s="88"/>
      <c r="M55" s="88"/>
      <c r="N55" s="88"/>
      <c r="O55" s="88"/>
      <c r="P55" s="51"/>
      <c r="Q55" s="78"/>
      <c r="R55" s="79"/>
      <c r="S55" s="79"/>
    </row>
    <row r="56" spans="1:19" s="6" customFormat="1" ht="9" customHeight="1" x14ac:dyDescent="0.2">
      <c r="A56" s="245"/>
      <c r="B56" s="242"/>
      <c r="C56" s="287"/>
      <c r="D56" s="52"/>
      <c r="E56" s="52"/>
      <c r="F56" s="52"/>
      <c r="G56" s="53"/>
      <c r="H56" s="52"/>
      <c r="I56" s="34"/>
      <c r="J56" s="88"/>
      <c r="K56" s="88"/>
      <c r="L56" s="88"/>
      <c r="M56" s="88"/>
      <c r="N56" s="88"/>
      <c r="O56" s="88"/>
      <c r="P56" s="51"/>
    </row>
    <row r="57" spans="1:19" s="6" customFormat="1" ht="9.9499999999999993" customHeight="1" x14ac:dyDescent="0.2">
      <c r="A57" s="253" t="s">
        <v>76</v>
      </c>
      <c r="B57" s="254" t="s">
        <v>77</v>
      </c>
      <c r="C57" s="154" t="s">
        <v>302</v>
      </c>
      <c r="D57" s="108">
        <f>D58+D61+D65+D68+D72</f>
        <v>1018</v>
      </c>
      <c r="E57" s="108">
        <f>E58+E61+E65+E68+E72</f>
        <v>339</v>
      </c>
      <c r="F57" s="108">
        <f>F58+F61+F65+F68+F72</f>
        <v>679</v>
      </c>
      <c r="G57" s="101" t="e">
        <f>#REF!-#REF!</f>
        <v>#REF!</v>
      </c>
      <c r="H57" s="108">
        <f>H58+H61+H65+H68+H72</f>
        <v>633</v>
      </c>
      <c r="I57" s="108">
        <f>I58+I61+I65+I68+I72</f>
        <v>20</v>
      </c>
      <c r="J57" s="103"/>
      <c r="K57" s="103"/>
      <c r="L57" s="103">
        <f>SUM(L59:L74)</f>
        <v>0</v>
      </c>
      <c r="M57" s="103">
        <f>M58+M61+M65+M68+M72</f>
        <v>247</v>
      </c>
      <c r="N57" s="103">
        <f>N58+N61+N65+N68+N72</f>
        <v>432</v>
      </c>
      <c r="O57" s="103"/>
      <c r="P57" s="103"/>
    </row>
    <row r="58" spans="1:19" s="6" customFormat="1" ht="21" x14ac:dyDescent="0.2">
      <c r="A58" s="256" t="s">
        <v>78</v>
      </c>
      <c r="B58" s="257" t="s">
        <v>150</v>
      </c>
      <c r="C58" s="258" t="s">
        <v>284</v>
      </c>
      <c r="D58" s="259">
        <f>D59</f>
        <v>285</v>
      </c>
      <c r="E58" s="259">
        <f t="shared" ref="E58:I58" si="7">SUM(E59:E60)</f>
        <v>95</v>
      </c>
      <c r="F58" s="259">
        <f>F59</f>
        <v>190</v>
      </c>
      <c r="G58" s="259" t="e">
        <f t="shared" si="7"/>
        <v>#REF!</v>
      </c>
      <c r="H58" s="259">
        <f t="shared" si="7"/>
        <v>138</v>
      </c>
      <c r="I58" s="259">
        <f t="shared" si="7"/>
        <v>0</v>
      </c>
      <c r="J58" s="260"/>
      <c r="K58" s="260"/>
      <c r="L58" s="260"/>
      <c r="M58" s="260">
        <f>M59</f>
        <v>190</v>
      </c>
      <c r="N58" s="260">
        <f>N59</f>
        <v>0</v>
      </c>
      <c r="O58" s="261"/>
      <c r="P58" s="261" t="s">
        <v>294</v>
      </c>
    </row>
    <row r="59" spans="1:19" s="6" customFormat="1" ht="12.75" customHeight="1" x14ac:dyDescent="0.2">
      <c r="A59" s="241" t="s">
        <v>123</v>
      </c>
      <c r="B59" s="242" t="s">
        <v>151</v>
      </c>
      <c r="C59" s="287" t="s">
        <v>291</v>
      </c>
      <c r="D59" s="262">
        <f>E59+F59</f>
        <v>285</v>
      </c>
      <c r="E59" s="262">
        <v>95</v>
      </c>
      <c r="F59" s="262">
        <f>M59</f>
        <v>190</v>
      </c>
      <c r="G59" s="263" t="e">
        <f>#REF!-#REF!</f>
        <v>#REF!</v>
      </c>
      <c r="H59" s="262">
        <v>102</v>
      </c>
      <c r="I59" s="264"/>
      <c r="J59" s="153"/>
      <c r="K59" s="153"/>
      <c r="L59" s="153"/>
      <c r="M59" s="153">
        <v>190</v>
      </c>
      <c r="N59" s="153"/>
      <c r="O59" s="161"/>
      <c r="P59" s="165" t="s">
        <v>247</v>
      </c>
    </row>
    <row r="60" spans="1:19" s="6" customFormat="1" x14ac:dyDescent="0.2">
      <c r="A60" s="296" t="s">
        <v>153</v>
      </c>
      <c r="B60" s="297" t="s">
        <v>94</v>
      </c>
      <c r="C60" s="298" t="s">
        <v>118</v>
      </c>
      <c r="D60" s="299">
        <f>E60+F60</f>
        <v>36</v>
      </c>
      <c r="E60" s="299"/>
      <c r="F60" s="299">
        <f>J60+K60+L60+M60</f>
        <v>36</v>
      </c>
      <c r="G60" s="300"/>
      <c r="H60" s="301">
        <v>36</v>
      </c>
      <c r="I60" s="302"/>
      <c r="J60" s="303"/>
      <c r="K60" s="304"/>
      <c r="L60" s="303"/>
      <c r="M60" s="304">
        <v>36</v>
      </c>
      <c r="N60" s="303"/>
      <c r="O60" s="299"/>
      <c r="P60" s="299" t="s">
        <v>293</v>
      </c>
    </row>
    <row r="61" spans="1:19" s="6" customFormat="1" ht="9.9499999999999993" customHeight="1" x14ac:dyDescent="0.2">
      <c r="A61" s="256" t="s">
        <v>79</v>
      </c>
      <c r="B61" s="257" t="s">
        <v>154</v>
      </c>
      <c r="C61" s="258" t="s">
        <v>284</v>
      </c>
      <c r="D61" s="259">
        <f>D62+D63</f>
        <v>180</v>
      </c>
      <c r="E61" s="259">
        <f t="shared" ref="E61:I61" si="8">SUM(E62:E64)</f>
        <v>60</v>
      </c>
      <c r="F61" s="259">
        <f>F62+F63</f>
        <v>120</v>
      </c>
      <c r="G61" s="259" t="e">
        <f t="shared" si="8"/>
        <v>#REF!</v>
      </c>
      <c r="H61" s="259">
        <f t="shared" si="8"/>
        <v>90</v>
      </c>
      <c r="I61" s="259">
        <f t="shared" si="8"/>
        <v>0</v>
      </c>
      <c r="J61" s="260"/>
      <c r="K61" s="260"/>
      <c r="L61" s="260"/>
      <c r="M61" s="260">
        <f>M63</f>
        <v>0</v>
      </c>
      <c r="N61" s="260">
        <f>N63+N62</f>
        <v>120</v>
      </c>
      <c r="O61" s="261">
        <f>O63+O62</f>
        <v>0</v>
      </c>
      <c r="P61" s="261" t="s">
        <v>332</v>
      </c>
    </row>
    <row r="62" spans="1:19" s="6" customFormat="1" ht="22.5" x14ac:dyDescent="0.2">
      <c r="A62" s="241" t="s">
        <v>125</v>
      </c>
      <c r="B62" s="242" t="s">
        <v>152</v>
      </c>
      <c r="C62" s="287" t="s">
        <v>333</v>
      </c>
      <c r="D62" s="262">
        <f>E62+F62</f>
        <v>108</v>
      </c>
      <c r="E62" s="262">
        <v>36</v>
      </c>
      <c r="F62" s="262">
        <f>N62+O62</f>
        <v>72</v>
      </c>
      <c r="G62" s="263" t="e">
        <f>#REF!-#REF!</f>
        <v>#REF!</v>
      </c>
      <c r="H62" s="262">
        <v>30</v>
      </c>
      <c r="I62" s="264"/>
      <c r="J62" s="153"/>
      <c r="K62" s="153"/>
      <c r="L62" s="153"/>
      <c r="M62" s="153"/>
      <c r="N62" s="88">
        <v>72</v>
      </c>
      <c r="O62" s="51"/>
      <c r="P62" s="161" t="s">
        <v>334</v>
      </c>
    </row>
    <row r="63" spans="1:19" s="6" customFormat="1" x14ac:dyDescent="0.2">
      <c r="A63" s="241" t="s">
        <v>126</v>
      </c>
      <c r="B63" s="242" t="s">
        <v>155</v>
      </c>
      <c r="C63" s="287" t="s">
        <v>333</v>
      </c>
      <c r="D63" s="262">
        <f>E63+F63</f>
        <v>72</v>
      </c>
      <c r="E63" s="262">
        <v>24</v>
      </c>
      <c r="F63" s="262">
        <f>N63+O63</f>
        <v>48</v>
      </c>
      <c r="G63" s="263" t="e">
        <f>#REF!-#REF!</f>
        <v>#REF!</v>
      </c>
      <c r="H63" s="262">
        <v>24</v>
      </c>
      <c r="I63" s="264"/>
      <c r="J63" s="153"/>
      <c r="K63" s="153"/>
      <c r="L63" s="153"/>
      <c r="M63" s="153"/>
      <c r="N63" s="88">
        <v>48</v>
      </c>
      <c r="O63" s="51"/>
      <c r="P63" s="161" t="s">
        <v>334</v>
      </c>
    </row>
    <row r="64" spans="1:19" s="6" customFormat="1" x14ac:dyDescent="0.2">
      <c r="A64" s="296" t="s">
        <v>212</v>
      </c>
      <c r="B64" s="297" t="s">
        <v>94</v>
      </c>
      <c r="C64" s="298" t="s">
        <v>213</v>
      </c>
      <c r="D64" s="299">
        <v>36</v>
      </c>
      <c r="E64" s="299"/>
      <c r="F64" s="299">
        <v>36</v>
      </c>
      <c r="G64" s="300" t="e">
        <f>#REF!-#REF!</f>
        <v>#REF!</v>
      </c>
      <c r="H64" s="301">
        <v>36</v>
      </c>
      <c r="I64" s="302"/>
      <c r="J64" s="303"/>
      <c r="K64" s="304"/>
      <c r="L64" s="303"/>
      <c r="M64" s="304"/>
      <c r="N64" s="303">
        <v>36</v>
      </c>
      <c r="O64" s="299"/>
      <c r="P64" s="299" t="s">
        <v>325</v>
      </c>
    </row>
    <row r="65" spans="1:18" s="6" customFormat="1" ht="12" x14ac:dyDescent="0.2">
      <c r="A65" s="257" t="s">
        <v>80</v>
      </c>
      <c r="B65" s="265" t="s">
        <v>156</v>
      </c>
      <c r="C65" s="258" t="s">
        <v>284</v>
      </c>
      <c r="D65" s="259">
        <f>D66</f>
        <v>108</v>
      </c>
      <c r="E65" s="259">
        <f>SUM(E66:E67)</f>
        <v>36</v>
      </c>
      <c r="F65" s="259">
        <f>F66</f>
        <v>72</v>
      </c>
      <c r="G65" s="259">
        <f t="shared" ref="G65:I65" si="9">SUM(G66:G67)</f>
        <v>0</v>
      </c>
      <c r="H65" s="259">
        <f t="shared" si="9"/>
        <v>74</v>
      </c>
      <c r="I65" s="259">
        <f t="shared" si="9"/>
        <v>0</v>
      </c>
      <c r="J65" s="260"/>
      <c r="K65" s="266"/>
      <c r="L65" s="260"/>
      <c r="M65" s="266">
        <f>M66</f>
        <v>0</v>
      </c>
      <c r="N65" s="260">
        <f>N66</f>
        <v>72</v>
      </c>
      <c r="O65" s="261">
        <f>O66</f>
        <v>0</v>
      </c>
      <c r="P65" s="261" t="s">
        <v>332</v>
      </c>
    </row>
    <row r="66" spans="1:18" s="6" customFormat="1" x14ac:dyDescent="0.2">
      <c r="A66" s="241" t="s">
        <v>127</v>
      </c>
      <c r="B66" s="244" t="s">
        <v>157</v>
      </c>
      <c r="C66" s="287" t="s">
        <v>333</v>
      </c>
      <c r="D66" s="262">
        <f>E66+F66</f>
        <v>108</v>
      </c>
      <c r="E66" s="262">
        <v>36</v>
      </c>
      <c r="F66" s="262">
        <f>N66+O66</f>
        <v>72</v>
      </c>
      <c r="G66" s="263"/>
      <c r="H66" s="267">
        <v>38</v>
      </c>
      <c r="I66" s="268"/>
      <c r="J66" s="153"/>
      <c r="K66" s="269"/>
      <c r="L66" s="153"/>
      <c r="M66" s="269"/>
      <c r="N66" s="88">
        <v>72</v>
      </c>
      <c r="O66" s="51"/>
      <c r="P66" s="51" t="s">
        <v>325</v>
      </c>
    </row>
    <row r="67" spans="1:18" s="6" customFormat="1" x14ac:dyDescent="0.2">
      <c r="A67" s="296" t="s">
        <v>214</v>
      </c>
      <c r="B67" s="297" t="s">
        <v>94</v>
      </c>
      <c r="C67" s="298" t="s">
        <v>213</v>
      </c>
      <c r="D67" s="299">
        <v>36</v>
      </c>
      <c r="E67" s="299"/>
      <c r="F67" s="299">
        <v>36</v>
      </c>
      <c r="G67" s="300"/>
      <c r="H67" s="301">
        <v>36</v>
      </c>
      <c r="I67" s="305"/>
      <c r="J67" s="303"/>
      <c r="K67" s="303"/>
      <c r="L67" s="303"/>
      <c r="M67" s="303"/>
      <c r="N67" s="303">
        <v>36</v>
      </c>
      <c r="O67" s="299"/>
      <c r="P67" s="299" t="s">
        <v>325</v>
      </c>
    </row>
    <row r="68" spans="1:18" s="6" customFormat="1" ht="12" x14ac:dyDescent="0.2">
      <c r="A68" s="257" t="s">
        <v>90</v>
      </c>
      <c r="B68" s="265" t="s">
        <v>158</v>
      </c>
      <c r="C68" s="258" t="s">
        <v>284</v>
      </c>
      <c r="D68" s="259">
        <f>D69+D70</f>
        <v>360</v>
      </c>
      <c r="E68" s="259">
        <f>SUM(E69:E71)</f>
        <v>120</v>
      </c>
      <c r="F68" s="259">
        <f>F69+F70</f>
        <v>240</v>
      </c>
      <c r="G68" s="259" t="e">
        <f t="shared" ref="G68:I68" si="10">SUM(G69:G71)</f>
        <v>#REF!</v>
      </c>
      <c r="H68" s="259">
        <f t="shared" si="10"/>
        <v>201</v>
      </c>
      <c r="I68" s="259">
        <f t="shared" si="10"/>
        <v>20</v>
      </c>
      <c r="J68" s="260"/>
      <c r="K68" s="260"/>
      <c r="L68" s="260"/>
      <c r="M68" s="260">
        <f>M69+M70</f>
        <v>0</v>
      </c>
      <c r="N68" s="260">
        <f>N69+N70</f>
        <v>240</v>
      </c>
      <c r="O68" s="261"/>
      <c r="P68" s="261" t="s">
        <v>332</v>
      </c>
    </row>
    <row r="69" spans="1:18" s="6" customFormat="1" x14ac:dyDescent="0.2">
      <c r="A69" s="241" t="s">
        <v>159</v>
      </c>
      <c r="B69" s="244" t="s">
        <v>160</v>
      </c>
      <c r="C69" s="287" t="s">
        <v>333</v>
      </c>
      <c r="D69" s="262">
        <f>E69+F69</f>
        <v>180</v>
      </c>
      <c r="E69" s="262">
        <v>60</v>
      </c>
      <c r="F69" s="262">
        <f>N69+O69</f>
        <v>120</v>
      </c>
      <c r="G69" s="263" t="e">
        <f>#REF!-#REF!</f>
        <v>#REF!</v>
      </c>
      <c r="H69" s="262">
        <v>24</v>
      </c>
      <c r="I69" s="270">
        <v>20</v>
      </c>
      <c r="J69" s="153"/>
      <c r="K69" s="153"/>
      <c r="L69" s="153"/>
      <c r="M69" s="153"/>
      <c r="N69" s="88">
        <v>120</v>
      </c>
      <c r="O69" s="51"/>
      <c r="P69" s="161" t="s">
        <v>334</v>
      </c>
    </row>
    <row r="70" spans="1:18" s="6" customFormat="1" x14ac:dyDescent="0.2">
      <c r="A70" s="241" t="s">
        <v>161</v>
      </c>
      <c r="B70" s="244" t="s">
        <v>162</v>
      </c>
      <c r="C70" s="287" t="s">
        <v>333</v>
      </c>
      <c r="D70" s="262">
        <f>E70+F70</f>
        <v>180</v>
      </c>
      <c r="E70" s="262">
        <v>60</v>
      </c>
      <c r="F70" s="262">
        <f>N70+O70</f>
        <v>120</v>
      </c>
      <c r="G70" s="263" t="e">
        <f>#REF!-#REF!</f>
        <v>#REF!</v>
      </c>
      <c r="H70" s="262">
        <v>33</v>
      </c>
      <c r="I70" s="270"/>
      <c r="J70" s="153"/>
      <c r="K70" s="153"/>
      <c r="L70" s="153"/>
      <c r="M70" s="153"/>
      <c r="N70" s="88">
        <v>120</v>
      </c>
      <c r="O70" s="51"/>
      <c r="P70" s="161" t="s">
        <v>334</v>
      </c>
    </row>
    <row r="71" spans="1:18" s="6" customFormat="1" x14ac:dyDescent="0.2">
      <c r="A71" s="296" t="s">
        <v>42</v>
      </c>
      <c r="B71" s="297" t="s">
        <v>124</v>
      </c>
      <c r="C71" s="298" t="s">
        <v>213</v>
      </c>
      <c r="D71" s="299">
        <v>144</v>
      </c>
      <c r="E71" s="299"/>
      <c r="F71" s="299">
        <v>144</v>
      </c>
      <c r="G71" s="300" t="e">
        <f>#REF!-#REF!</f>
        <v>#REF!</v>
      </c>
      <c r="H71" s="299">
        <v>144</v>
      </c>
      <c r="I71" s="306"/>
      <c r="J71" s="303"/>
      <c r="K71" s="303"/>
      <c r="L71" s="303"/>
      <c r="M71" s="303"/>
      <c r="N71" s="303">
        <v>144</v>
      </c>
      <c r="O71" s="303"/>
      <c r="P71" s="299" t="s">
        <v>295</v>
      </c>
    </row>
    <row r="72" spans="1:18" s="6" customFormat="1" ht="9.9499999999999993" customHeight="1" x14ac:dyDescent="0.2">
      <c r="A72" s="257" t="s">
        <v>91</v>
      </c>
      <c r="B72" s="265" t="s">
        <v>223</v>
      </c>
      <c r="C72" s="258" t="s">
        <v>284</v>
      </c>
      <c r="D72" s="259">
        <f>D73</f>
        <v>85</v>
      </c>
      <c r="E72" s="259">
        <f>SUM(E73:E74)</f>
        <v>28</v>
      </c>
      <c r="F72" s="259">
        <f>F73</f>
        <v>57</v>
      </c>
      <c r="G72" s="259" t="e">
        <f t="shared" ref="G72:I72" si="11">SUM(G73:G74)</f>
        <v>#REF!</v>
      </c>
      <c r="H72" s="259">
        <f t="shared" si="11"/>
        <v>130</v>
      </c>
      <c r="I72" s="259">
        <f t="shared" si="11"/>
        <v>0</v>
      </c>
      <c r="J72" s="260"/>
      <c r="K72" s="260"/>
      <c r="L72" s="260"/>
      <c r="M72" s="260">
        <f>M73</f>
        <v>57</v>
      </c>
      <c r="N72" s="260"/>
      <c r="O72" s="261"/>
      <c r="P72" s="261" t="s">
        <v>294</v>
      </c>
    </row>
    <row r="73" spans="1:18" s="6" customFormat="1" ht="9.9499999999999993" customHeight="1" x14ac:dyDescent="0.2">
      <c r="A73" s="241" t="s">
        <v>163</v>
      </c>
      <c r="B73" s="271" t="s">
        <v>164</v>
      </c>
      <c r="C73" s="287" t="s">
        <v>296</v>
      </c>
      <c r="D73" s="262">
        <f>E73+F73</f>
        <v>85</v>
      </c>
      <c r="E73" s="262">
        <v>28</v>
      </c>
      <c r="F73" s="262">
        <v>57</v>
      </c>
      <c r="G73" s="263" t="e">
        <f>#REF!-#REF!</f>
        <v>#REF!</v>
      </c>
      <c r="H73" s="262">
        <v>22</v>
      </c>
      <c r="I73" s="264"/>
      <c r="J73" s="153"/>
      <c r="K73" s="153"/>
      <c r="L73" s="153"/>
      <c r="M73" s="153">
        <v>57</v>
      </c>
      <c r="N73" s="153"/>
      <c r="O73" s="272"/>
      <c r="P73" s="272" t="s">
        <v>293</v>
      </c>
    </row>
    <row r="74" spans="1:18" s="6" customFormat="1" x14ac:dyDescent="0.2">
      <c r="A74" s="296" t="s">
        <v>41</v>
      </c>
      <c r="B74" s="297" t="s">
        <v>124</v>
      </c>
      <c r="C74" s="298" t="s">
        <v>213</v>
      </c>
      <c r="D74" s="299">
        <v>108</v>
      </c>
      <c r="E74" s="299"/>
      <c r="F74" s="299">
        <v>108</v>
      </c>
      <c r="G74" s="300"/>
      <c r="H74" s="299">
        <v>108</v>
      </c>
      <c r="I74" s="305"/>
      <c r="J74" s="303"/>
      <c r="K74" s="303"/>
      <c r="L74" s="303"/>
      <c r="M74" s="303">
        <v>108</v>
      </c>
      <c r="N74" s="303"/>
      <c r="O74" s="299"/>
      <c r="P74" s="299" t="s">
        <v>293</v>
      </c>
    </row>
    <row r="75" spans="1:18" s="6" customFormat="1" ht="11.25" x14ac:dyDescent="0.2">
      <c r="A75" s="273"/>
      <c r="B75" s="274" t="s">
        <v>34</v>
      </c>
      <c r="C75" s="329" t="s">
        <v>306</v>
      </c>
      <c r="D75" s="275">
        <f>D31+D37+D40</f>
        <v>3186</v>
      </c>
      <c r="E75" s="275">
        <f>E31+E37+E40</f>
        <v>1062</v>
      </c>
      <c r="F75" s="275">
        <f>F31+F37+F40</f>
        <v>2124</v>
      </c>
      <c r="G75" s="275" t="e">
        <f>G31+G37+G40</f>
        <v>#REF!</v>
      </c>
      <c r="H75" s="275">
        <f>H31+H37+H40</f>
        <v>1284</v>
      </c>
      <c r="I75" s="275">
        <f t="shared" ref="I75" si="12">I31+I37+I40</f>
        <v>40</v>
      </c>
      <c r="J75" s="275">
        <f>J9</f>
        <v>534</v>
      </c>
      <c r="K75" s="275">
        <f>K9</f>
        <v>784</v>
      </c>
      <c r="L75" s="275">
        <f>L31+L37+L40</f>
        <v>576</v>
      </c>
      <c r="M75" s="275">
        <f>M31+M37+M40</f>
        <v>684</v>
      </c>
      <c r="N75" s="275">
        <f>N31+N37+N40</f>
        <v>864</v>
      </c>
      <c r="O75" s="275">
        <f>O30</f>
        <v>0</v>
      </c>
      <c r="P75" s="275"/>
    </row>
    <row r="76" spans="1:18" s="6" customFormat="1" ht="12" x14ac:dyDescent="0.2">
      <c r="A76" s="273"/>
      <c r="B76" s="274" t="s">
        <v>128</v>
      </c>
      <c r="C76" s="276"/>
      <c r="D76" s="275"/>
      <c r="E76" s="277"/>
      <c r="F76" s="277"/>
      <c r="G76" s="275"/>
      <c r="H76" s="275"/>
      <c r="I76" s="275"/>
      <c r="J76" s="278">
        <f>36</f>
        <v>36</v>
      </c>
      <c r="K76" s="278">
        <f>36</f>
        <v>36</v>
      </c>
      <c r="L76" s="278">
        <f>L75/L7</f>
        <v>36</v>
      </c>
      <c r="M76" s="278">
        <f>M30/M7</f>
        <v>36</v>
      </c>
      <c r="N76" s="278">
        <f>N30/N7</f>
        <v>36</v>
      </c>
      <c r="O76" s="278"/>
      <c r="P76" s="278"/>
    </row>
    <row r="77" spans="1:18" s="6" customFormat="1" ht="15" customHeight="1" x14ac:dyDescent="0.2">
      <c r="A77" s="279" t="s">
        <v>129</v>
      </c>
      <c r="B77" s="280" t="s">
        <v>130</v>
      </c>
      <c r="C77" s="281"/>
      <c r="D77" s="161"/>
      <c r="E77" s="282"/>
      <c r="F77" s="282"/>
      <c r="G77" s="283"/>
      <c r="H77" s="161"/>
      <c r="I77" s="284"/>
      <c r="J77" s="153"/>
      <c r="K77" s="153"/>
      <c r="L77" s="153"/>
      <c r="M77" s="153"/>
      <c r="N77" s="161"/>
      <c r="O77" s="161" t="s">
        <v>192</v>
      </c>
      <c r="P77" s="161"/>
      <c r="Q77" s="111"/>
    </row>
    <row r="78" spans="1:18" s="6" customFormat="1" ht="14.45" customHeight="1" x14ac:dyDescent="0.2">
      <c r="A78" s="279" t="s">
        <v>131</v>
      </c>
      <c r="B78" s="280" t="s">
        <v>97</v>
      </c>
      <c r="C78" s="285"/>
      <c r="D78" s="161"/>
      <c r="E78" s="161"/>
      <c r="F78" s="161"/>
      <c r="G78" s="283"/>
      <c r="H78" s="161"/>
      <c r="I78" s="161"/>
      <c r="J78" s="153"/>
      <c r="K78" s="153"/>
      <c r="L78" s="153"/>
      <c r="M78" s="153"/>
      <c r="N78" s="161"/>
      <c r="O78" s="161" t="s">
        <v>193</v>
      </c>
      <c r="P78" s="161"/>
      <c r="Q78" s="111"/>
    </row>
    <row r="79" spans="1:18" ht="22.15" customHeight="1" x14ac:dyDescent="0.2">
      <c r="A79" s="36"/>
      <c r="B79" s="163"/>
      <c r="C79" s="55"/>
      <c r="D79" s="34"/>
      <c r="E79" s="34"/>
      <c r="F79" s="34"/>
      <c r="G79" s="34"/>
      <c r="H79" s="34"/>
      <c r="I79" s="34"/>
      <c r="J79" s="41"/>
      <c r="K79" s="41"/>
      <c r="L79" s="41"/>
      <c r="M79" s="41"/>
      <c r="N79" s="41"/>
      <c r="O79" s="34"/>
      <c r="P79" s="34"/>
      <c r="Q79" s="111"/>
      <c r="R79" s="6"/>
    </row>
    <row r="80" spans="1:18" ht="22.15" customHeight="1" x14ac:dyDescent="0.2">
      <c r="A80" s="418" t="s">
        <v>318</v>
      </c>
      <c r="B80" s="419"/>
      <c r="C80" s="419"/>
      <c r="D80" s="420"/>
      <c r="E80" s="204"/>
      <c r="F80" s="415" t="s">
        <v>34</v>
      </c>
      <c r="G80" s="110"/>
      <c r="H80" s="413" t="s">
        <v>132</v>
      </c>
      <c r="I80" s="414"/>
      <c r="J80" s="113">
        <f t="shared" ref="J80:O80" si="13">J30</f>
        <v>0</v>
      </c>
      <c r="K80" s="113">
        <f t="shared" si="13"/>
        <v>0</v>
      </c>
      <c r="L80" s="113">
        <f t="shared" si="13"/>
        <v>576</v>
      </c>
      <c r="M80" s="113">
        <f t="shared" si="13"/>
        <v>684</v>
      </c>
      <c r="N80" s="113">
        <f t="shared" si="13"/>
        <v>864</v>
      </c>
      <c r="O80" s="113">
        <f t="shared" si="13"/>
        <v>0</v>
      </c>
      <c r="P80" s="113"/>
      <c r="Q80" s="111"/>
      <c r="R80" s="6"/>
    </row>
    <row r="81" spans="1:18" ht="13.15" customHeight="1" x14ac:dyDescent="0.2">
      <c r="A81" s="319" t="s">
        <v>97</v>
      </c>
      <c r="B81" s="320"/>
      <c r="C81" s="320"/>
      <c r="D81" s="321"/>
      <c r="E81" s="56"/>
      <c r="F81" s="416"/>
      <c r="G81" s="110"/>
      <c r="H81" s="413" t="s">
        <v>133</v>
      </c>
      <c r="I81" s="414"/>
      <c r="J81" s="113">
        <v>0</v>
      </c>
      <c r="K81" s="113">
        <v>0</v>
      </c>
      <c r="L81" s="113">
        <v>0</v>
      </c>
      <c r="M81" s="113">
        <f>M60</f>
        <v>36</v>
      </c>
      <c r="N81" s="113">
        <f>N67+N64</f>
        <v>72</v>
      </c>
      <c r="O81" s="113">
        <v>72</v>
      </c>
      <c r="P81" s="113"/>
      <c r="Q81" s="111"/>
      <c r="R81" s="6"/>
    </row>
    <row r="82" spans="1:18" ht="12.6" customHeight="1" x14ac:dyDescent="0.2">
      <c r="A82" s="322" t="s">
        <v>134</v>
      </c>
      <c r="B82" s="323"/>
      <c r="C82" s="323"/>
      <c r="D82" s="324"/>
      <c r="E82" s="57"/>
      <c r="F82" s="416"/>
      <c r="G82" s="110"/>
      <c r="H82" s="413" t="s">
        <v>189</v>
      </c>
      <c r="I82" s="414"/>
      <c r="J82" s="113">
        <v>0</v>
      </c>
      <c r="K82" s="113">
        <v>0</v>
      </c>
      <c r="L82" s="113">
        <v>0</v>
      </c>
      <c r="M82" s="113">
        <f>M74</f>
        <v>108</v>
      </c>
      <c r="N82" s="113"/>
      <c r="O82" s="113">
        <v>144</v>
      </c>
      <c r="P82" s="113"/>
      <c r="Q82" s="111"/>
      <c r="R82" s="6"/>
    </row>
    <row r="83" spans="1:18" x14ac:dyDescent="0.2">
      <c r="A83" s="317"/>
      <c r="B83" s="318"/>
      <c r="C83" s="318"/>
      <c r="D83" s="325"/>
      <c r="E83" s="57"/>
      <c r="F83" s="416"/>
      <c r="G83" s="110"/>
      <c r="H83" s="413" t="s">
        <v>190</v>
      </c>
      <c r="I83" s="414"/>
      <c r="J83" s="113"/>
      <c r="K83" s="113"/>
      <c r="L83" s="113"/>
      <c r="M83" s="113"/>
      <c r="N83" s="113"/>
      <c r="O83" s="113">
        <v>144</v>
      </c>
      <c r="P83" s="113"/>
      <c r="Q83" s="111"/>
      <c r="R83" s="6"/>
    </row>
    <row r="84" spans="1:18" x14ac:dyDescent="0.2">
      <c r="A84" s="317" t="s">
        <v>135</v>
      </c>
      <c r="B84" s="318"/>
      <c r="C84" s="318"/>
      <c r="D84" s="325"/>
      <c r="E84" s="57"/>
      <c r="F84" s="416"/>
      <c r="G84" s="110"/>
      <c r="H84" s="413" t="s">
        <v>136</v>
      </c>
      <c r="I84" s="414"/>
      <c r="J84" s="113">
        <v>0</v>
      </c>
      <c r="K84" s="113">
        <v>3</v>
      </c>
      <c r="L84" s="113">
        <v>3</v>
      </c>
      <c r="M84" s="113">
        <v>5</v>
      </c>
      <c r="N84" s="113"/>
      <c r="O84" s="113">
        <v>7</v>
      </c>
      <c r="P84" s="113"/>
    </row>
    <row r="85" spans="1:18" x14ac:dyDescent="0.2">
      <c r="A85" s="407" t="s">
        <v>300</v>
      </c>
      <c r="B85" s="408"/>
      <c r="C85" s="408"/>
      <c r="D85" s="409"/>
      <c r="E85" s="57"/>
      <c r="F85" s="416"/>
      <c r="G85" s="110"/>
      <c r="H85" s="413" t="s">
        <v>137</v>
      </c>
      <c r="I85" s="414"/>
      <c r="J85" s="113">
        <v>3</v>
      </c>
      <c r="K85" s="113">
        <v>8</v>
      </c>
      <c r="L85" s="113">
        <v>4</v>
      </c>
      <c r="M85" s="113">
        <v>2</v>
      </c>
      <c r="N85" s="113"/>
      <c r="O85" s="113">
        <v>9</v>
      </c>
      <c r="P85" s="113"/>
    </row>
    <row r="86" spans="1:18" x14ac:dyDescent="0.2">
      <c r="A86" s="410" t="s">
        <v>301</v>
      </c>
      <c r="B86" s="411"/>
      <c r="C86" s="411"/>
      <c r="D86" s="412"/>
      <c r="E86" s="58"/>
      <c r="F86" s="417"/>
      <c r="G86" s="110"/>
      <c r="H86" s="413" t="s">
        <v>138</v>
      </c>
      <c r="I86" s="414"/>
      <c r="J86" s="113">
        <v>0</v>
      </c>
      <c r="K86" s="113">
        <v>0</v>
      </c>
      <c r="L86" s="113">
        <v>1</v>
      </c>
      <c r="M86" s="113">
        <v>3</v>
      </c>
      <c r="N86" s="113"/>
      <c r="O86" s="113">
        <v>1</v>
      </c>
      <c r="P86" s="113"/>
    </row>
    <row r="89" spans="1:18" x14ac:dyDescent="0.2">
      <c r="B89" s="59"/>
    </row>
    <row r="90" spans="1:18" x14ac:dyDescent="0.2">
      <c r="B90" s="59"/>
    </row>
    <row r="91" spans="1:18" x14ac:dyDescent="0.2">
      <c r="B91" s="59" t="s">
        <v>194</v>
      </c>
      <c r="C91">
        <f>(H75+I75+M82+M81+N81+O82+O83)*100/(F75+504)</f>
        <v>69.558599695585997</v>
      </c>
    </row>
  </sheetData>
  <mergeCells count="27">
    <mergeCell ref="L4:M4"/>
    <mergeCell ref="J2:O3"/>
    <mergeCell ref="F3:I3"/>
    <mergeCell ref="A1:M1"/>
    <mergeCell ref="A2:A7"/>
    <mergeCell ref="B2:B7"/>
    <mergeCell ref="C2:C7"/>
    <mergeCell ref="D2:I2"/>
    <mergeCell ref="J4:K4"/>
    <mergeCell ref="I5:I7"/>
    <mergeCell ref="H5:H7"/>
    <mergeCell ref="G4:I4"/>
    <mergeCell ref="F4:F7"/>
    <mergeCell ref="D3:D7"/>
    <mergeCell ref="E3:E7"/>
    <mergeCell ref="G5:G7"/>
    <mergeCell ref="A85:D85"/>
    <mergeCell ref="A86:D86"/>
    <mergeCell ref="H85:I85"/>
    <mergeCell ref="H86:I86"/>
    <mergeCell ref="H83:I83"/>
    <mergeCell ref="F80:F86"/>
    <mergeCell ref="H84:I84"/>
    <mergeCell ref="H82:I82"/>
    <mergeCell ref="H81:I81"/>
    <mergeCell ref="H80:I80"/>
    <mergeCell ref="A80:D80"/>
  </mergeCells>
  <pageMargins left="0.59055118110236227"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view="pageBreakPreview" zoomScale="150" zoomScaleSheetLayoutView="150" workbookViewId="0">
      <selection activeCell="B44" sqref="B44"/>
    </sheetView>
  </sheetViews>
  <sheetFormatPr defaultRowHeight="12.75" x14ac:dyDescent="0.2"/>
  <cols>
    <col min="1" max="1" width="24.5703125" customWidth="1"/>
    <col min="2" max="2" width="97.28515625" customWidth="1"/>
  </cols>
  <sheetData>
    <row r="1" spans="1:2" ht="37.15" customHeight="1" x14ac:dyDescent="0.2">
      <c r="A1" s="454" t="s">
        <v>282</v>
      </c>
      <c r="B1" s="454"/>
    </row>
    <row r="2" spans="1:2" ht="15.75" x14ac:dyDescent="0.2">
      <c r="A2" s="308" t="s">
        <v>139</v>
      </c>
      <c r="B2" s="308" t="s">
        <v>40</v>
      </c>
    </row>
    <row r="3" spans="1:2" ht="15.75" x14ac:dyDescent="0.2">
      <c r="A3" s="308"/>
      <c r="B3" s="309" t="s">
        <v>140</v>
      </c>
    </row>
    <row r="4" spans="1:2" ht="15.75" x14ac:dyDescent="0.2">
      <c r="A4" s="310">
        <v>206</v>
      </c>
      <c r="B4" s="311" t="s">
        <v>141</v>
      </c>
    </row>
    <row r="5" spans="1:2" ht="19.149999999999999" customHeight="1" x14ac:dyDescent="0.2">
      <c r="A5" s="310" t="s">
        <v>278</v>
      </c>
      <c r="B5" s="311" t="s">
        <v>142</v>
      </c>
    </row>
    <row r="6" spans="1:2" ht="15.75" x14ac:dyDescent="0.2">
      <c r="A6" s="310" t="s">
        <v>319</v>
      </c>
      <c r="B6" s="311" t="s">
        <v>171</v>
      </c>
    </row>
    <row r="7" spans="1:2" ht="15.75" x14ac:dyDescent="0.2">
      <c r="A7" s="310">
        <v>406</v>
      </c>
      <c r="B7" s="311" t="s">
        <v>172</v>
      </c>
    </row>
    <row r="8" spans="1:2" ht="15.75" x14ac:dyDescent="0.2">
      <c r="A8" s="310">
        <v>406</v>
      </c>
      <c r="B8" s="311" t="s">
        <v>173</v>
      </c>
    </row>
    <row r="9" spans="1:2" ht="15.75" x14ac:dyDescent="0.2">
      <c r="A9" s="310">
        <v>406</v>
      </c>
      <c r="B9" s="311" t="s">
        <v>174</v>
      </c>
    </row>
    <row r="10" spans="1:2" ht="15.75" x14ac:dyDescent="0.2">
      <c r="A10" s="310">
        <v>312</v>
      </c>
      <c r="B10" s="311" t="s">
        <v>175</v>
      </c>
    </row>
    <row r="11" spans="1:2" ht="15.75" x14ac:dyDescent="0.2">
      <c r="A11" s="310">
        <v>303</v>
      </c>
      <c r="B11" s="311" t="s">
        <v>176</v>
      </c>
    </row>
    <row r="12" spans="1:2" ht="15.75" x14ac:dyDescent="0.2">
      <c r="A12" s="310">
        <v>307</v>
      </c>
      <c r="B12" s="311" t="s">
        <v>177</v>
      </c>
    </row>
    <row r="13" spans="1:2" ht="15.75" x14ac:dyDescent="0.2">
      <c r="A13" s="310">
        <v>312</v>
      </c>
      <c r="B13" s="311" t="s">
        <v>178</v>
      </c>
    </row>
    <row r="14" spans="1:2" ht="15.75" x14ac:dyDescent="0.2">
      <c r="A14" s="310">
        <v>406</v>
      </c>
      <c r="B14" s="311" t="s">
        <v>179</v>
      </c>
    </row>
    <row r="15" spans="1:2" ht="15.75" x14ac:dyDescent="0.2">
      <c r="A15" s="310">
        <v>307</v>
      </c>
      <c r="B15" s="311" t="s">
        <v>180</v>
      </c>
    </row>
    <row r="16" spans="1:2" ht="15.75" x14ac:dyDescent="0.2">
      <c r="A16" s="310">
        <v>312</v>
      </c>
      <c r="B16" s="311" t="s">
        <v>181</v>
      </c>
    </row>
    <row r="17" spans="1:2" ht="15.75" x14ac:dyDescent="0.2">
      <c r="A17" s="310">
        <v>101</v>
      </c>
      <c r="B17" s="311" t="s">
        <v>279</v>
      </c>
    </row>
    <row r="18" spans="1:2" ht="15.75" x14ac:dyDescent="0.2">
      <c r="A18" s="312"/>
      <c r="B18" s="313" t="s">
        <v>143</v>
      </c>
    </row>
    <row r="19" spans="1:2" ht="15.75" x14ac:dyDescent="0.2">
      <c r="A19" s="310">
        <v>401</v>
      </c>
      <c r="B19" s="311" t="s">
        <v>182</v>
      </c>
    </row>
    <row r="20" spans="1:2" ht="15.75" x14ac:dyDescent="0.2">
      <c r="A20" s="310">
        <v>307</v>
      </c>
      <c r="B20" s="311" t="s">
        <v>183</v>
      </c>
    </row>
    <row r="21" spans="1:2" ht="15.75" x14ac:dyDescent="0.2">
      <c r="A21" s="312"/>
      <c r="B21" s="313" t="s">
        <v>144</v>
      </c>
    </row>
    <row r="22" spans="1:2" ht="15.75" x14ac:dyDescent="0.2">
      <c r="A22" s="312">
        <v>201</v>
      </c>
      <c r="B22" s="314" t="s">
        <v>280</v>
      </c>
    </row>
    <row r="23" spans="1:2" ht="15.75" x14ac:dyDescent="0.2">
      <c r="A23" s="312"/>
      <c r="B23" s="314" t="s">
        <v>145</v>
      </c>
    </row>
    <row r="24" spans="1:2" ht="16.149999999999999" customHeight="1" x14ac:dyDescent="0.2">
      <c r="A24" s="312"/>
      <c r="B24" s="315" t="s">
        <v>146</v>
      </c>
    </row>
    <row r="25" spans="1:2" ht="15.75" x14ac:dyDescent="0.2">
      <c r="A25" s="312"/>
      <c r="B25" s="313" t="s">
        <v>147</v>
      </c>
    </row>
    <row r="26" spans="1:2" ht="15.75" x14ac:dyDescent="0.2">
      <c r="A26" s="312">
        <v>202</v>
      </c>
      <c r="B26" s="314" t="s">
        <v>148</v>
      </c>
    </row>
    <row r="27" spans="1:2" ht="15.75" x14ac:dyDescent="0.2">
      <c r="A27" s="312"/>
      <c r="B27" s="314" t="s">
        <v>149</v>
      </c>
    </row>
    <row r="28" spans="1:2" ht="15.75" x14ac:dyDescent="0.2">
      <c r="A28" s="316"/>
      <c r="B28" s="240"/>
    </row>
    <row r="29" spans="1:2" x14ac:dyDescent="0.2">
      <c r="A29" s="240"/>
      <c r="B29" s="240"/>
    </row>
    <row r="44" spans="2:2" ht="18.75" x14ac:dyDescent="0.3">
      <c r="B44" s="239"/>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2"/>
  <sheetViews>
    <sheetView view="pageBreakPreview" topLeftCell="A142" zoomScaleNormal="100" zoomScaleSheetLayoutView="100" workbookViewId="0">
      <selection activeCell="S141" sqref="S141"/>
    </sheetView>
  </sheetViews>
  <sheetFormatPr defaultRowHeight="12.75" x14ac:dyDescent="0.2"/>
  <cols>
    <col min="1" max="1" width="3" customWidth="1"/>
  </cols>
  <sheetData>
    <row r="1" spans="2:15" ht="18" x14ac:dyDescent="0.25">
      <c r="B1" s="455"/>
      <c r="C1" s="456"/>
      <c r="D1" s="456"/>
      <c r="E1" s="456"/>
      <c r="F1" s="456"/>
      <c r="G1" s="456"/>
      <c r="H1" s="456"/>
      <c r="I1" s="456"/>
      <c r="J1" s="456"/>
      <c r="K1" s="456"/>
      <c r="L1" s="456"/>
      <c r="M1" s="456"/>
      <c r="N1" s="456"/>
      <c r="O1" s="456"/>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72"/>
  <sheetViews>
    <sheetView tabSelected="1" view="pageBreakPreview" zoomScaleNormal="120" zoomScaleSheetLayoutView="100" workbookViewId="0">
      <pane ySplit="5" topLeftCell="A6" activePane="bottomLeft" state="frozen"/>
      <selection pane="bottomLeft" activeCell="D10" sqref="D10"/>
    </sheetView>
  </sheetViews>
  <sheetFormatPr defaultRowHeight="12.75" x14ac:dyDescent="0.2"/>
  <cols>
    <col min="2" max="2" width="62.5703125" customWidth="1"/>
    <col min="3" max="3" width="7.28515625" customWidth="1"/>
    <col min="4" max="4" width="7.140625" customWidth="1"/>
    <col min="5" max="5" width="7.42578125" customWidth="1"/>
    <col min="6" max="6" width="6.7109375" customWidth="1"/>
    <col min="7" max="7" width="6.28515625" customWidth="1"/>
    <col min="8" max="8" width="6.140625" customWidth="1"/>
    <col min="9" max="9" width="4.85546875" customWidth="1"/>
    <col min="10" max="10" width="6" customWidth="1"/>
  </cols>
  <sheetData>
    <row r="1" spans="1:8" ht="16.5" customHeight="1" x14ac:dyDescent="0.25">
      <c r="A1" s="431" t="s">
        <v>249</v>
      </c>
      <c r="B1" s="432"/>
      <c r="C1" s="432"/>
      <c r="D1" s="432"/>
      <c r="E1" s="432"/>
      <c r="F1" s="82"/>
    </row>
    <row r="2" spans="1:8" s="6" customFormat="1" ht="10.9" customHeight="1" x14ac:dyDescent="0.2">
      <c r="A2" s="434" t="s">
        <v>33</v>
      </c>
      <c r="B2" s="461" t="s">
        <v>101</v>
      </c>
      <c r="C2" s="423" t="s">
        <v>195</v>
      </c>
      <c r="D2" s="424"/>
      <c r="E2" s="424"/>
      <c r="F2" s="424"/>
      <c r="G2" s="424"/>
      <c r="H2" s="425"/>
    </row>
    <row r="3" spans="1:8" s="6" customFormat="1" ht="10.15" customHeight="1" x14ac:dyDescent="0.2">
      <c r="A3" s="435"/>
      <c r="B3" s="462"/>
      <c r="C3" s="426"/>
      <c r="D3" s="427"/>
      <c r="E3" s="427"/>
      <c r="F3" s="427"/>
      <c r="G3" s="427"/>
      <c r="H3" s="428"/>
    </row>
    <row r="4" spans="1:8" s="6" customFormat="1" ht="9" customHeight="1" x14ac:dyDescent="0.2">
      <c r="A4" s="435"/>
      <c r="B4" s="462"/>
      <c r="C4" s="459" t="s">
        <v>106</v>
      </c>
      <c r="D4" s="460"/>
      <c r="E4" s="459" t="s">
        <v>107</v>
      </c>
      <c r="F4" s="460"/>
      <c r="G4" s="465" t="s">
        <v>201</v>
      </c>
      <c r="H4" s="466"/>
    </row>
    <row r="5" spans="1:8" s="6" customFormat="1" ht="12" customHeight="1" x14ac:dyDescent="0.2">
      <c r="A5" s="435"/>
      <c r="B5" s="462"/>
      <c r="C5" s="48" t="s">
        <v>110</v>
      </c>
      <c r="D5" s="49" t="s">
        <v>111</v>
      </c>
      <c r="E5" s="114" t="s">
        <v>112</v>
      </c>
      <c r="F5" s="35" t="s">
        <v>113</v>
      </c>
      <c r="G5" s="200" t="s">
        <v>216</v>
      </c>
      <c r="H5" s="200" t="s">
        <v>217</v>
      </c>
    </row>
    <row r="6" spans="1:8" s="6" customFormat="1" ht="12" customHeight="1" x14ac:dyDescent="0.2">
      <c r="A6" s="170" t="s">
        <v>196</v>
      </c>
      <c r="B6" s="171" t="s">
        <v>218</v>
      </c>
      <c r="C6" s="172">
        <v>32</v>
      </c>
      <c r="D6" s="173">
        <v>28</v>
      </c>
      <c r="E6" s="173"/>
      <c r="F6" s="173"/>
      <c r="G6" s="174"/>
      <c r="H6" s="174"/>
    </row>
    <row r="7" spans="1:8" s="6" customFormat="1" ht="12" customHeight="1" x14ac:dyDescent="0.2">
      <c r="A7" s="205" t="s">
        <v>224</v>
      </c>
      <c r="B7" s="214" t="s">
        <v>225</v>
      </c>
      <c r="C7" s="101">
        <v>16</v>
      </c>
      <c r="D7" s="175">
        <v>20</v>
      </c>
      <c r="E7" s="175"/>
      <c r="F7" s="175"/>
      <c r="G7" s="215"/>
      <c r="H7" s="215"/>
    </row>
    <row r="8" spans="1:8" s="6" customFormat="1" ht="12" customHeight="1" x14ac:dyDescent="0.2">
      <c r="A8" s="147" t="s">
        <v>226</v>
      </c>
      <c r="B8" s="216" t="s">
        <v>341</v>
      </c>
      <c r="C8" s="195">
        <v>2</v>
      </c>
      <c r="D8" s="217">
        <v>2</v>
      </c>
      <c r="E8" s="169"/>
      <c r="F8" s="35"/>
      <c r="G8" s="218"/>
      <c r="H8" s="218"/>
    </row>
    <row r="9" spans="1:8" s="6" customFormat="1" ht="12" customHeight="1" x14ac:dyDescent="0.2">
      <c r="A9" s="147" t="s">
        <v>228</v>
      </c>
      <c r="B9" s="331" t="s">
        <v>338</v>
      </c>
      <c r="C9" s="195">
        <v>2</v>
      </c>
      <c r="D9" s="217">
        <v>2</v>
      </c>
      <c r="E9" s="169"/>
      <c r="F9" s="35"/>
      <c r="G9" s="218"/>
      <c r="H9" s="218"/>
    </row>
    <row r="10" spans="1:8" s="6" customFormat="1" ht="12" customHeight="1" x14ac:dyDescent="0.25">
      <c r="A10" s="147" t="s">
        <v>231</v>
      </c>
      <c r="B10" s="219" t="s">
        <v>37</v>
      </c>
      <c r="C10" s="195">
        <v>2</v>
      </c>
      <c r="D10" s="217">
        <v>2</v>
      </c>
      <c r="E10" s="169"/>
      <c r="F10" s="35"/>
      <c r="G10" s="218"/>
      <c r="H10" s="218"/>
    </row>
    <row r="11" spans="1:8" s="6" customFormat="1" ht="12" customHeight="1" x14ac:dyDescent="0.25">
      <c r="A11" s="147" t="s">
        <v>233</v>
      </c>
      <c r="B11" s="219" t="s">
        <v>63</v>
      </c>
      <c r="C11" s="195">
        <v>2</v>
      </c>
      <c r="D11" s="217">
        <v>2</v>
      </c>
      <c r="E11" s="169"/>
      <c r="F11" s="35"/>
      <c r="G11" s="218"/>
      <c r="H11" s="218"/>
    </row>
    <row r="12" spans="1:8" s="6" customFormat="1" ht="12" customHeight="1" x14ac:dyDescent="0.25">
      <c r="A12" s="147" t="s">
        <v>234</v>
      </c>
      <c r="B12" s="219" t="s">
        <v>203</v>
      </c>
      <c r="C12" s="195">
        <v>4</v>
      </c>
      <c r="D12" s="217"/>
      <c r="E12" s="169"/>
      <c r="F12" s="35"/>
      <c r="G12" s="218"/>
      <c r="H12" s="218"/>
    </row>
    <row r="13" spans="1:8" s="6" customFormat="1" ht="12" customHeight="1" x14ac:dyDescent="0.25">
      <c r="A13" s="147" t="s">
        <v>235</v>
      </c>
      <c r="B13" s="219" t="s">
        <v>202</v>
      </c>
      <c r="C13" s="195">
        <v>2</v>
      </c>
      <c r="D13" s="217">
        <v>2</v>
      </c>
      <c r="E13" s="169"/>
      <c r="F13" s="35"/>
      <c r="G13" s="218"/>
      <c r="H13" s="218"/>
    </row>
    <row r="14" spans="1:8" s="6" customFormat="1" ht="12" customHeight="1" x14ac:dyDescent="0.25">
      <c r="A14" s="147" t="s">
        <v>237</v>
      </c>
      <c r="B14" s="219" t="s">
        <v>236</v>
      </c>
      <c r="C14" s="195"/>
      <c r="D14" s="217">
        <v>4</v>
      </c>
      <c r="E14" s="169"/>
      <c r="F14" s="35"/>
      <c r="G14" s="218"/>
      <c r="H14" s="218"/>
    </row>
    <row r="15" spans="1:8" s="6" customFormat="1" ht="12" customHeight="1" x14ac:dyDescent="0.25">
      <c r="A15" s="147" t="s">
        <v>238</v>
      </c>
      <c r="B15" s="219" t="s">
        <v>320</v>
      </c>
      <c r="C15" s="195">
        <v>4</v>
      </c>
      <c r="D15" s="217"/>
      <c r="E15" s="169"/>
      <c r="F15" s="35"/>
      <c r="G15" s="218"/>
      <c r="H15" s="218"/>
    </row>
    <row r="16" spans="1:8" s="6" customFormat="1" ht="12" customHeight="1" x14ac:dyDescent="0.25">
      <c r="A16" s="147" t="s">
        <v>239</v>
      </c>
      <c r="B16" s="219" t="s">
        <v>204</v>
      </c>
      <c r="C16" s="195">
        <v>0</v>
      </c>
      <c r="D16" s="217">
        <v>4</v>
      </c>
      <c r="E16" s="169"/>
      <c r="F16" s="35"/>
      <c r="G16" s="218"/>
      <c r="H16" s="218"/>
    </row>
    <row r="17" spans="1:112" s="6" customFormat="1" ht="12" customHeight="1" x14ac:dyDescent="0.25">
      <c r="A17" s="147" t="s">
        <v>258</v>
      </c>
      <c r="B17" s="219" t="s">
        <v>38</v>
      </c>
      <c r="C17" s="195">
        <v>2</v>
      </c>
      <c r="D17" s="217">
        <v>2</v>
      </c>
      <c r="E17" s="169"/>
      <c r="F17" s="35"/>
      <c r="G17" s="218"/>
      <c r="H17" s="218"/>
    </row>
    <row r="18" spans="1:112" s="6" customFormat="1" ht="12" customHeight="1" x14ac:dyDescent="0.25">
      <c r="A18" s="147" t="s">
        <v>254</v>
      </c>
      <c r="B18" s="219" t="s">
        <v>198</v>
      </c>
      <c r="C18" s="195"/>
      <c r="D18" s="217">
        <v>4</v>
      </c>
      <c r="E18" s="169"/>
      <c r="F18" s="35"/>
      <c r="G18" s="218"/>
      <c r="H18" s="218"/>
    </row>
    <row r="19" spans="1:112" s="6" customFormat="1" ht="12" customHeight="1" x14ac:dyDescent="0.2">
      <c r="A19" s="141"/>
      <c r="B19" s="220" t="s">
        <v>219</v>
      </c>
      <c r="C19" s="179">
        <v>12</v>
      </c>
      <c r="D19" s="221">
        <f>D20+D21+D22+D23</f>
        <v>8</v>
      </c>
      <c r="E19" s="175"/>
      <c r="F19" s="175"/>
      <c r="G19" s="215"/>
      <c r="H19" s="215"/>
    </row>
    <row r="20" spans="1:112" s="6" customFormat="1" ht="12" customHeight="1" x14ac:dyDescent="0.25">
      <c r="A20" s="147" t="s">
        <v>255</v>
      </c>
      <c r="B20" s="219" t="s">
        <v>240</v>
      </c>
      <c r="C20" s="195">
        <v>2</v>
      </c>
      <c r="D20" s="217">
        <v>2</v>
      </c>
      <c r="E20" s="169"/>
      <c r="F20" s="35"/>
      <c r="G20" s="218"/>
      <c r="H20" s="218"/>
    </row>
    <row r="21" spans="1:112" s="6" customFormat="1" ht="12" customHeight="1" x14ac:dyDescent="0.25">
      <c r="A21" s="147" t="s">
        <v>256</v>
      </c>
      <c r="B21" s="222" t="s">
        <v>220</v>
      </c>
      <c r="C21" s="195">
        <v>2</v>
      </c>
      <c r="D21" s="217">
        <v>2</v>
      </c>
      <c r="E21" s="169"/>
      <c r="F21" s="35"/>
      <c r="G21" s="218"/>
      <c r="H21" s="218"/>
    </row>
    <row r="22" spans="1:112" s="6" customFormat="1" ht="12" customHeight="1" x14ac:dyDescent="0.25">
      <c r="A22" s="147" t="s">
        <v>257</v>
      </c>
      <c r="B22" s="222" t="s">
        <v>205</v>
      </c>
      <c r="C22" s="195"/>
      <c r="D22" s="217">
        <v>4</v>
      </c>
      <c r="E22" s="169"/>
      <c r="F22" s="35"/>
      <c r="G22" s="218"/>
      <c r="H22" s="218"/>
    </row>
    <row r="23" spans="1:112" s="6" customFormat="1" ht="12" customHeight="1" x14ac:dyDescent="0.25">
      <c r="A23" s="147" t="s">
        <v>323</v>
      </c>
      <c r="B23" s="222" t="s">
        <v>206</v>
      </c>
      <c r="C23" s="195">
        <v>4</v>
      </c>
      <c r="D23" s="217"/>
      <c r="E23" s="169"/>
      <c r="F23" s="35"/>
      <c r="G23" s="218"/>
      <c r="H23" s="218"/>
    </row>
    <row r="24" spans="1:112" s="6" customFormat="1" x14ac:dyDescent="0.2">
      <c r="A24" s="141"/>
      <c r="B24" s="214" t="s">
        <v>242</v>
      </c>
      <c r="C24" s="179">
        <v>4</v>
      </c>
      <c r="D24" s="221"/>
      <c r="E24" s="175"/>
      <c r="F24" s="175"/>
      <c r="G24" s="215"/>
      <c r="H24" s="215"/>
    </row>
    <row r="25" spans="1:112" s="6" customFormat="1" ht="15" x14ac:dyDescent="0.25">
      <c r="A25" s="147" t="s">
        <v>337</v>
      </c>
      <c r="B25" s="219" t="s">
        <v>243</v>
      </c>
      <c r="C25" s="195">
        <v>4</v>
      </c>
      <c r="D25" s="217"/>
      <c r="E25" s="169"/>
      <c r="F25" s="35"/>
      <c r="G25" s="218"/>
      <c r="H25" s="218"/>
      <c r="I25" s="78"/>
    </row>
    <row r="26" spans="1:112" s="6" customFormat="1" x14ac:dyDescent="0.2">
      <c r="A26" s="463" t="s">
        <v>191</v>
      </c>
      <c r="B26" s="464"/>
      <c r="C26" s="191"/>
      <c r="D26" s="191"/>
      <c r="E26" s="191"/>
      <c r="F26" s="191"/>
      <c r="G26" s="192"/>
      <c r="H26" s="192"/>
    </row>
    <row r="27" spans="1:112" s="6" customFormat="1" x14ac:dyDescent="0.2">
      <c r="A27" s="118" t="s">
        <v>43</v>
      </c>
      <c r="B27" s="119" t="s">
        <v>117</v>
      </c>
      <c r="C27" s="176"/>
      <c r="D27" s="176"/>
      <c r="E27" s="176"/>
      <c r="F27" s="176"/>
      <c r="G27" s="193"/>
      <c r="H27" s="193"/>
    </row>
    <row r="28" spans="1:112" s="7" customFormat="1" x14ac:dyDescent="0.2">
      <c r="A28" s="120" t="s">
        <v>35</v>
      </c>
      <c r="B28" s="121" t="s">
        <v>53</v>
      </c>
      <c r="C28" s="187"/>
      <c r="D28" s="115"/>
      <c r="E28" s="187"/>
      <c r="F28" s="115">
        <v>4</v>
      </c>
      <c r="G28" s="194"/>
      <c r="H28" s="19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row>
    <row r="29" spans="1:112" s="6" customFormat="1" x14ac:dyDescent="0.2">
      <c r="A29" s="122" t="s">
        <v>46</v>
      </c>
      <c r="B29" s="123" t="s">
        <v>63</v>
      </c>
      <c r="C29" s="187"/>
      <c r="D29" s="117"/>
      <c r="E29" s="187">
        <v>4</v>
      </c>
      <c r="F29" s="117"/>
      <c r="G29" s="194"/>
      <c r="H29" s="195"/>
      <c r="I29" s="78"/>
    </row>
    <row r="30" spans="1:112" s="6" customFormat="1" x14ac:dyDescent="0.2">
      <c r="A30" s="120" t="s">
        <v>36</v>
      </c>
      <c r="B30" s="121" t="s">
        <v>37</v>
      </c>
      <c r="C30" s="187"/>
      <c r="D30" s="115"/>
      <c r="E30" s="187">
        <v>2</v>
      </c>
      <c r="F30" s="115">
        <v>2</v>
      </c>
      <c r="G30" s="187">
        <v>4</v>
      </c>
      <c r="H30" s="116"/>
    </row>
    <row r="31" spans="1:112" s="8" customFormat="1" x14ac:dyDescent="0.2">
      <c r="A31" s="124" t="s">
        <v>54</v>
      </c>
      <c r="B31" s="125" t="s">
        <v>38</v>
      </c>
      <c r="C31" s="187"/>
      <c r="D31" s="115"/>
      <c r="E31" s="187">
        <v>2</v>
      </c>
      <c r="F31" s="115">
        <v>2</v>
      </c>
      <c r="G31" s="187">
        <v>4</v>
      </c>
      <c r="H31" s="116"/>
      <c r="I31" s="78"/>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row>
    <row r="32" spans="1:112" s="7" customFormat="1" x14ac:dyDescent="0.2">
      <c r="A32" s="124" t="s">
        <v>55</v>
      </c>
      <c r="B32" s="126" t="s">
        <v>207</v>
      </c>
      <c r="C32" s="188"/>
      <c r="D32" s="117"/>
      <c r="E32" s="188">
        <v>4</v>
      </c>
      <c r="F32" s="117"/>
      <c r="G32" s="196"/>
      <c r="H32" s="195"/>
      <c r="I32" s="78"/>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row>
    <row r="33" spans="1:112" s="7" customFormat="1" x14ac:dyDescent="0.2">
      <c r="A33" s="127" t="s">
        <v>44</v>
      </c>
      <c r="B33" s="119" t="s">
        <v>119</v>
      </c>
      <c r="C33" s="176"/>
      <c r="D33" s="176"/>
      <c r="E33" s="176"/>
      <c r="F33" s="176"/>
      <c r="G33" s="179"/>
      <c r="H33" s="179"/>
      <c r="I33" s="78"/>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row>
    <row r="34" spans="1:112" s="7" customFormat="1" x14ac:dyDescent="0.2">
      <c r="A34" s="120" t="s">
        <v>39</v>
      </c>
      <c r="B34" s="121" t="s">
        <v>56</v>
      </c>
      <c r="C34" s="187"/>
      <c r="D34" s="115"/>
      <c r="E34" s="187">
        <v>4</v>
      </c>
      <c r="F34" s="115"/>
      <c r="G34" s="195"/>
      <c r="H34" s="195"/>
      <c r="I34" s="78"/>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row>
    <row r="35" spans="1:112" s="7" customFormat="1" x14ac:dyDescent="0.2">
      <c r="A35" s="120" t="s">
        <v>57</v>
      </c>
      <c r="B35" s="121" t="s">
        <v>170</v>
      </c>
      <c r="C35" s="187"/>
      <c r="D35" s="115"/>
      <c r="E35" s="187"/>
      <c r="F35" s="115">
        <v>4</v>
      </c>
      <c r="G35" s="195"/>
      <c r="H35" s="195"/>
      <c r="I35" s="78"/>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row>
    <row r="36" spans="1:112" s="7" customFormat="1" x14ac:dyDescent="0.2">
      <c r="A36" s="128" t="s">
        <v>64</v>
      </c>
      <c r="B36" s="177" t="s">
        <v>65</v>
      </c>
      <c r="C36" s="178"/>
      <c r="D36" s="178"/>
      <c r="E36" s="178"/>
      <c r="F36" s="178"/>
      <c r="G36" s="197"/>
      <c r="H36" s="19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row>
    <row r="37" spans="1:112" s="9" customFormat="1" x14ac:dyDescent="0.2">
      <c r="A37" s="118" t="s">
        <v>66</v>
      </c>
      <c r="B37" s="129" t="s">
        <v>120</v>
      </c>
      <c r="C37" s="176"/>
      <c r="D37" s="176"/>
      <c r="E37" s="176"/>
      <c r="F37" s="176"/>
      <c r="G37" s="179"/>
      <c r="H37" s="179"/>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row>
    <row r="38" spans="1:112" s="7" customFormat="1" x14ac:dyDescent="0.2">
      <c r="A38" s="120" t="s">
        <v>67</v>
      </c>
      <c r="B38" s="121" t="s">
        <v>86</v>
      </c>
      <c r="C38" s="187"/>
      <c r="D38" s="115"/>
      <c r="E38" s="187">
        <v>2</v>
      </c>
      <c r="F38" s="115">
        <v>2</v>
      </c>
      <c r="G38" s="198"/>
      <c r="H38" s="195"/>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row>
    <row r="39" spans="1:112" s="7" customFormat="1" x14ac:dyDescent="0.2">
      <c r="A39" s="130" t="s">
        <v>68</v>
      </c>
      <c r="B39" s="125" t="s">
        <v>81</v>
      </c>
      <c r="C39" s="189"/>
      <c r="D39" s="115"/>
      <c r="E39" s="189">
        <v>4</v>
      </c>
      <c r="F39" s="115"/>
      <c r="G39" s="198"/>
      <c r="H39" s="195"/>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row>
    <row r="40" spans="1:112" s="6" customFormat="1" x14ac:dyDescent="0.2">
      <c r="A40" s="120" t="s">
        <v>69</v>
      </c>
      <c r="B40" s="121" t="s">
        <v>45</v>
      </c>
      <c r="C40" s="187"/>
      <c r="D40" s="115"/>
      <c r="E40" s="187"/>
      <c r="F40" s="115">
        <v>4</v>
      </c>
      <c r="G40" s="198"/>
      <c r="H40" s="195"/>
    </row>
    <row r="41" spans="1:112" s="6" customFormat="1" x14ac:dyDescent="0.2">
      <c r="A41" s="120" t="s">
        <v>70</v>
      </c>
      <c r="B41" s="121" t="s">
        <v>82</v>
      </c>
      <c r="C41" s="187"/>
      <c r="D41" s="115"/>
      <c r="E41" s="187">
        <v>4</v>
      </c>
      <c r="F41" s="115"/>
      <c r="G41" s="198"/>
      <c r="H41" s="195"/>
    </row>
    <row r="42" spans="1:112" s="6" customFormat="1" x14ac:dyDescent="0.2">
      <c r="A42" s="120" t="s">
        <v>71</v>
      </c>
      <c r="B42" s="121" t="s">
        <v>87</v>
      </c>
      <c r="C42" s="187"/>
      <c r="D42" s="115"/>
      <c r="E42" s="187"/>
      <c r="F42" s="115"/>
      <c r="G42" s="187">
        <v>4</v>
      </c>
      <c r="H42" s="116"/>
    </row>
    <row r="43" spans="1:112" s="6" customFormat="1" x14ac:dyDescent="0.2">
      <c r="A43" s="124" t="s">
        <v>72</v>
      </c>
      <c r="B43" s="121" t="s">
        <v>83</v>
      </c>
      <c r="C43" s="187"/>
      <c r="D43" s="115"/>
      <c r="E43" s="187"/>
      <c r="F43" s="115"/>
      <c r="G43" s="187">
        <v>4</v>
      </c>
      <c r="H43" s="116"/>
    </row>
    <row r="44" spans="1:112" s="6" customFormat="1" x14ac:dyDescent="0.2">
      <c r="A44" s="124" t="s">
        <v>73</v>
      </c>
      <c r="B44" s="121" t="s">
        <v>84</v>
      </c>
      <c r="C44" s="187"/>
      <c r="D44" s="115"/>
      <c r="E44" s="187"/>
      <c r="F44" s="115"/>
      <c r="G44" s="187">
        <v>4</v>
      </c>
      <c r="H44" s="116"/>
    </row>
    <row r="45" spans="1:112" s="6" customFormat="1" x14ac:dyDescent="0.2">
      <c r="A45" s="124" t="s">
        <v>74</v>
      </c>
      <c r="B45" s="121" t="s">
        <v>88</v>
      </c>
      <c r="C45" s="187"/>
      <c r="D45" s="115"/>
      <c r="E45" s="187">
        <v>4</v>
      </c>
      <c r="F45" s="115"/>
      <c r="G45" s="187"/>
      <c r="H45" s="116"/>
    </row>
    <row r="46" spans="1:112" s="6" customFormat="1" x14ac:dyDescent="0.2">
      <c r="A46" s="124" t="s">
        <v>75</v>
      </c>
      <c r="B46" s="121" t="s">
        <v>85</v>
      </c>
      <c r="C46" s="187"/>
      <c r="D46" s="115"/>
      <c r="E46" s="187"/>
      <c r="F46" s="115"/>
      <c r="G46" s="187">
        <v>4</v>
      </c>
      <c r="H46" s="116"/>
      <c r="J46" s="54"/>
    </row>
    <row r="47" spans="1:112" s="6" customFormat="1" x14ac:dyDescent="0.2">
      <c r="A47" s="124" t="s">
        <v>89</v>
      </c>
      <c r="B47" s="121" t="s">
        <v>58</v>
      </c>
      <c r="C47" s="187"/>
      <c r="D47" s="115"/>
      <c r="E47" s="187">
        <v>4</v>
      </c>
      <c r="F47" s="115"/>
      <c r="G47" s="187"/>
      <c r="H47" s="116"/>
      <c r="J47" s="54"/>
    </row>
    <row r="48" spans="1:112" s="6" customFormat="1" x14ac:dyDescent="0.2">
      <c r="A48" s="124" t="s">
        <v>121</v>
      </c>
      <c r="B48" s="121" t="s">
        <v>209</v>
      </c>
      <c r="C48" s="187"/>
      <c r="D48" s="115"/>
      <c r="E48" s="187">
        <v>4</v>
      </c>
      <c r="F48" s="115"/>
      <c r="G48" s="187"/>
      <c r="H48" s="116"/>
      <c r="J48" s="54"/>
    </row>
    <row r="49" spans="1:11" s="6" customFormat="1" x14ac:dyDescent="0.2">
      <c r="A49" s="124" t="s">
        <v>122</v>
      </c>
      <c r="B49" s="121" t="s">
        <v>336</v>
      </c>
      <c r="C49" s="187"/>
      <c r="D49" s="115"/>
      <c r="E49" s="187"/>
      <c r="F49" s="115">
        <v>4</v>
      </c>
      <c r="G49" s="187"/>
      <c r="H49" s="116"/>
      <c r="J49" s="54"/>
    </row>
    <row r="50" spans="1:11" s="6" customFormat="1" x14ac:dyDescent="0.2">
      <c r="A50" s="124" t="s">
        <v>210</v>
      </c>
      <c r="B50" s="121" t="s">
        <v>215</v>
      </c>
      <c r="C50" s="187"/>
      <c r="D50" s="115"/>
      <c r="E50" s="187"/>
      <c r="F50" s="115"/>
      <c r="G50" s="187">
        <v>4</v>
      </c>
      <c r="H50" s="116"/>
      <c r="J50" s="54"/>
    </row>
    <row r="51" spans="1:11" s="6" customFormat="1" x14ac:dyDescent="0.2">
      <c r="A51" s="124"/>
      <c r="B51" s="121"/>
      <c r="C51" s="187"/>
      <c r="D51" s="115"/>
      <c r="E51" s="187"/>
      <c r="F51" s="115"/>
      <c r="G51" s="187"/>
      <c r="H51" s="116"/>
    </row>
    <row r="52" spans="1:11" s="6" customFormat="1" x14ac:dyDescent="0.2">
      <c r="A52" s="124"/>
      <c r="B52" s="121"/>
      <c r="C52" s="187"/>
      <c r="D52" s="115"/>
      <c r="E52" s="187"/>
      <c r="F52" s="115"/>
      <c r="G52" s="187"/>
      <c r="H52" s="116"/>
      <c r="I52" s="78"/>
      <c r="J52" s="79"/>
      <c r="K52" s="79"/>
    </row>
    <row r="53" spans="1:11" s="6" customFormat="1" x14ac:dyDescent="0.2">
      <c r="A53" s="124"/>
      <c r="B53" s="121"/>
      <c r="C53" s="187"/>
      <c r="D53" s="115"/>
      <c r="E53" s="187"/>
      <c r="F53" s="115"/>
      <c r="G53" s="187"/>
      <c r="H53" s="116"/>
    </row>
    <row r="54" spans="1:11" s="6" customFormat="1" x14ac:dyDescent="0.2">
      <c r="A54" s="118"/>
      <c r="B54" s="129"/>
      <c r="C54" s="176"/>
      <c r="D54" s="176"/>
      <c r="E54" s="176"/>
      <c r="F54" s="176"/>
      <c r="G54" s="176"/>
      <c r="H54" s="179"/>
    </row>
    <row r="55" spans="1:11" s="6" customFormat="1" ht="25.5" x14ac:dyDescent="0.2">
      <c r="A55" s="180" t="s">
        <v>78</v>
      </c>
      <c r="B55" s="181" t="s">
        <v>150</v>
      </c>
      <c r="C55" s="182"/>
      <c r="D55" s="182"/>
      <c r="E55" s="182"/>
      <c r="F55" s="182"/>
      <c r="G55" s="182"/>
      <c r="H55" s="183"/>
    </row>
    <row r="56" spans="1:11" s="6" customFormat="1" x14ac:dyDescent="0.2">
      <c r="A56" s="120" t="s">
        <v>123</v>
      </c>
      <c r="B56" s="121" t="s">
        <v>151</v>
      </c>
      <c r="C56" s="187"/>
      <c r="D56" s="115"/>
      <c r="E56" s="187"/>
      <c r="F56" s="115">
        <v>4</v>
      </c>
      <c r="G56" s="187"/>
      <c r="H56" s="116"/>
    </row>
    <row r="57" spans="1:11" s="6" customFormat="1" ht="38.25" x14ac:dyDescent="0.2">
      <c r="A57" s="180" t="s">
        <v>79</v>
      </c>
      <c r="B57" s="181" t="s">
        <v>154</v>
      </c>
      <c r="C57" s="182"/>
      <c r="D57" s="182"/>
      <c r="E57" s="182"/>
      <c r="F57" s="182"/>
      <c r="G57" s="182"/>
      <c r="H57" s="184"/>
    </row>
    <row r="58" spans="1:11" s="6" customFormat="1" ht="25.5" x14ac:dyDescent="0.2">
      <c r="A58" s="120" t="s">
        <v>125</v>
      </c>
      <c r="B58" s="121" t="s">
        <v>152</v>
      </c>
      <c r="C58" s="187"/>
      <c r="D58" s="115"/>
      <c r="E58" s="187"/>
      <c r="F58" s="115"/>
      <c r="G58" s="187">
        <v>4</v>
      </c>
      <c r="H58" s="116"/>
    </row>
    <row r="59" spans="1:11" s="6" customFormat="1" ht="25.5" x14ac:dyDescent="0.2">
      <c r="A59" s="120" t="s">
        <v>126</v>
      </c>
      <c r="B59" s="121" t="s">
        <v>155</v>
      </c>
      <c r="C59" s="187"/>
      <c r="D59" s="115"/>
      <c r="E59" s="187"/>
      <c r="F59" s="115"/>
      <c r="G59" s="187">
        <v>4</v>
      </c>
      <c r="H59" s="116"/>
    </row>
    <row r="60" spans="1:11" s="6" customFormat="1" ht="25.5" x14ac:dyDescent="0.2">
      <c r="A60" s="131" t="s">
        <v>80</v>
      </c>
      <c r="B60" s="185" t="s">
        <v>156</v>
      </c>
      <c r="C60" s="186"/>
      <c r="D60" s="186"/>
      <c r="E60" s="186"/>
      <c r="F60" s="186"/>
      <c r="G60" s="182"/>
      <c r="H60" s="184"/>
    </row>
    <row r="61" spans="1:11" s="6" customFormat="1" x14ac:dyDescent="0.2">
      <c r="A61" s="120" t="s">
        <v>127</v>
      </c>
      <c r="B61" s="123" t="s">
        <v>157</v>
      </c>
      <c r="C61" s="188"/>
      <c r="D61" s="117"/>
      <c r="E61" s="188"/>
      <c r="F61" s="117"/>
      <c r="G61" s="187">
        <v>4</v>
      </c>
      <c r="H61" s="116"/>
    </row>
    <row r="62" spans="1:11" s="6" customFormat="1" x14ac:dyDescent="0.2">
      <c r="A62" s="131" t="s">
        <v>90</v>
      </c>
      <c r="B62" s="185" t="s">
        <v>158</v>
      </c>
      <c r="C62" s="182"/>
      <c r="D62" s="182"/>
      <c r="E62" s="182"/>
      <c r="F62" s="182"/>
      <c r="G62" s="182"/>
      <c r="H62" s="184"/>
    </row>
    <row r="63" spans="1:11" s="6" customFormat="1" x14ac:dyDescent="0.2">
      <c r="A63" s="120" t="s">
        <v>159</v>
      </c>
      <c r="B63" s="123" t="s">
        <v>160</v>
      </c>
      <c r="C63" s="187"/>
      <c r="D63" s="115"/>
      <c r="E63" s="187"/>
      <c r="F63" s="115"/>
      <c r="G63" s="187">
        <v>4</v>
      </c>
      <c r="H63" s="116"/>
    </row>
    <row r="64" spans="1:11" s="6" customFormat="1" x14ac:dyDescent="0.2">
      <c r="A64" s="120" t="s">
        <v>161</v>
      </c>
      <c r="B64" s="123" t="s">
        <v>162</v>
      </c>
      <c r="C64" s="187"/>
      <c r="D64" s="115"/>
      <c r="E64" s="187"/>
      <c r="F64" s="115"/>
      <c r="G64" s="187">
        <v>4</v>
      </c>
      <c r="H64" s="116"/>
    </row>
    <row r="65" spans="1:9" s="6" customFormat="1" ht="12.75" customHeight="1" x14ac:dyDescent="0.2">
      <c r="A65" s="131" t="s">
        <v>91</v>
      </c>
      <c r="B65" s="185" t="s">
        <v>164</v>
      </c>
      <c r="C65" s="182"/>
      <c r="D65" s="182"/>
      <c r="E65" s="182"/>
      <c r="F65" s="182"/>
      <c r="G65" s="182"/>
      <c r="H65" s="184"/>
      <c r="I65" s="111"/>
    </row>
    <row r="66" spans="1:9" x14ac:dyDescent="0.2">
      <c r="A66" s="120" t="s">
        <v>163</v>
      </c>
      <c r="B66" s="123" t="s">
        <v>165</v>
      </c>
      <c r="C66" s="187"/>
      <c r="D66" s="115"/>
      <c r="E66" s="187"/>
      <c r="F66" s="115">
        <v>4</v>
      </c>
      <c r="G66" s="187"/>
      <c r="H66" s="116"/>
    </row>
    <row r="67" spans="1:9" x14ac:dyDescent="0.2">
      <c r="A67" s="457"/>
      <c r="B67" s="458"/>
      <c r="C67" s="190">
        <f>C6</f>
        <v>32</v>
      </c>
      <c r="D67" s="190">
        <f>D6</f>
        <v>28</v>
      </c>
      <c r="E67" s="190">
        <f>SUM(E28:E66)</f>
        <v>38</v>
      </c>
      <c r="F67" s="190">
        <f>SUM(F28:F66)</f>
        <v>30</v>
      </c>
      <c r="G67" s="199">
        <f>SUM(G28:G66)</f>
        <v>48</v>
      </c>
      <c r="H67" s="199">
        <f>SUM(H28:H66)</f>
        <v>0</v>
      </c>
    </row>
    <row r="68" spans="1:9" x14ac:dyDescent="0.2">
      <c r="D68" s="66"/>
    </row>
    <row r="70" spans="1:9" x14ac:dyDescent="0.2">
      <c r="B70" s="59"/>
    </row>
    <row r="71" spans="1:9" x14ac:dyDescent="0.2">
      <c r="B71" s="59"/>
    </row>
    <row r="72" spans="1:9" x14ac:dyDescent="0.2">
      <c r="B72" s="59"/>
    </row>
  </sheetData>
  <mergeCells count="9">
    <mergeCell ref="A67:B67"/>
    <mergeCell ref="C4:D4"/>
    <mergeCell ref="E4:F4"/>
    <mergeCell ref="A1:E1"/>
    <mergeCell ref="A2:A5"/>
    <mergeCell ref="B2:B5"/>
    <mergeCell ref="A26:B26"/>
    <mergeCell ref="C2:H3"/>
    <mergeCell ref="G4:H4"/>
  </mergeCells>
  <pageMargins left="0.59055118110236227" right="0.31496062992125984" top="0.74803149606299213" bottom="0.74803149606299213" header="0.31496062992125984" footer="0.31496062992125984"/>
  <pageSetup paperSize="9" scale="83" orientation="portrait" r:id="rId1"/>
  <rowBreaks count="1" manualBreakCount="1">
    <brk id="6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Титульный лист</vt:lpstr>
      <vt:lpstr>1 Сводные данные</vt:lpstr>
      <vt:lpstr>График </vt:lpstr>
      <vt:lpstr>2 План УП </vt:lpstr>
      <vt:lpstr>3 Кабинеты</vt:lpstr>
      <vt:lpstr>4 ПЗ</vt:lpstr>
      <vt:lpstr>Консультации</vt:lpstr>
      <vt:lpstr>'2 План УП '!Область_печати</vt:lpstr>
      <vt:lpstr>'3 Кабинеты'!Область_печати</vt:lpstr>
      <vt:lpstr>'4 ПЗ'!Область_печати</vt:lpstr>
      <vt:lpstr>'График '!Область_печати</vt:lpstr>
      <vt:lpstr>Консультации!Область_печати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Ольга</cp:lastModifiedBy>
  <cp:lastPrinted>2019-07-22T07:36:52Z</cp:lastPrinted>
  <dcterms:created xsi:type="dcterms:W3CDTF">2000-06-29T10:31:41Z</dcterms:created>
  <dcterms:modified xsi:type="dcterms:W3CDTF">2019-07-22T07:37:15Z</dcterms:modified>
</cp:coreProperties>
</file>